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visibility="visible" minimized="0" showHorizontalScroll="1" showVerticalScroll="1" showSheetTabs="1" tabRatio="600" firstSheet="0" autoFilterDateGrouping="1"/>
  </bookViews>
  <sheets>
    <sheet name="README" sheetId="1" state="visible" r:id="rId1"/>
    <sheet name="Summary CSF 1.1" sheetId="2" state="visible" r:id="rId2"/>
    <sheet name="Summary CSF 2" sheetId="3" state="visible" r:id="rId3"/>
    <sheet name="Application Security" sheetId="4" state="visible" r:id="rId4"/>
    <sheet name="Business Operations" sheetId="5" state="visible" r:id="rId5"/>
    <sheet name="Database Security" sheetId="6" state="visible" r:id="rId6"/>
    <sheet name="Endpoint Security" sheetId="7" state="visible" r:id="rId7"/>
    <sheet name="Governance, Risk, &amp; Compliance" sheetId="8" state="visible" r:id="rId8"/>
    <sheet name="Network Security" sheetId="9" state="visible" r:id="rId9"/>
    <sheet name="SDLC" sheetId="10" state="visible" r:id="rId10"/>
    <sheet name="Security Operations" sheetId="11" state="visible" r:id="rId11"/>
    <sheet name="Vendor Risk Management" sheetId="12" state="visible" r:id="rId12"/>
  </sheets>
  <definedNames/>
  <calcPr calcId="124519" fullCalcOnLoad="1"/>
</workbook>
</file>

<file path=xl/styles.xml><?xml version="1.0" encoding="utf-8"?>
<styleSheet xmlns="http://schemas.openxmlformats.org/spreadsheetml/2006/main">
  <numFmts count="0"/>
  <fonts count="5">
    <font>
      <name val="Calibri"/>
      <family val="2"/>
      <color theme="1"/>
      <sz val="11"/>
      <scheme val="minor"/>
    </font>
    <font>
      <color rgb="00FFFFFF"/>
      <sz val="16"/>
    </font>
    <font>
      <color rgb="00FFFFFF"/>
    </font>
    <font>
      <b val="1"/>
      <color rgb="00FFFFFF"/>
      <sz val="24"/>
    </font>
    <font>
      <b val="1"/>
    </font>
  </fonts>
  <fills count="12">
    <fill>
      <patternFill/>
    </fill>
    <fill>
      <patternFill patternType="gray125"/>
    </fill>
    <fill>
      <patternFill patternType="solid">
        <fgColor rgb="000B5394"/>
        <bgColor rgb="000B5394"/>
      </patternFill>
    </fill>
    <fill>
      <patternFill patternType="solid">
        <fgColor rgb="00333333"/>
      </patternFill>
    </fill>
    <fill>
      <patternFill patternType="solid">
        <fgColor rgb="007198bb"/>
      </patternFill>
    </fill>
    <fill>
      <patternFill patternType="solid">
        <fgColor rgb="00a37dc0"/>
      </patternFill>
    </fill>
    <fill>
      <patternFill patternType="solid">
        <fgColor rgb="00e6db77"/>
      </patternFill>
    </fill>
    <fill>
      <patternFill patternType="solid">
        <fgColor rgb="00ff706e"/>
      </patternFill>
    </fill>
    <fill>
      <patternFill patternType="solid">
        <fgColor rgb="007bcea1"/>
      </patternFill>
    </fill>
    <fill>
      <patternFill patternType="solid">
        <fgColor rgb="00ebbc77"/>
      </patternFill>
    </fill>
    <fill>
      <patternFill patternType="solid">
        <fgColor rgb="008d7bc2"/>
        <bgColor rgb="008d7bc2"/>
      </patternFill>
    </fill>
    <fill>
      <patternFill patternType="solid">
        <fgColor rgb="00d9d1e9"/>
        <bgColor rgb="00d9d1e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pivotButton="0" quotePrefix="0" xfId="0"/>
    <xf numFmtId="0" fontId="3" fillId="10" borderId="0" pivotButton="0" quotePrefix="0" xfId="0"/>
    <xf numFmtId="0" fontId="2" fillId="10" borderId="0" pivotButton="0" quotePrefix="0" xfId="0"/>
    <xf numFmtId="0" fontId="0" fillId="11" borderId="0" pivotButton="0" quotePrefix="0" xfId="0"/>
    <xf numFmtId="0" fontId="4" fillId="11" borderId="0" pivotButton="0" quotePrefix="0" xfId="0"/>
    <xf numFmtId="0" fontId="0" fillId="11" borderId="0" applyAlignment="1" pivotButton="0" quotePrefix="0" xfId="0">
      <alignment wrapText="1"/>
    </xf>
    <xf numFmtId="0" fontId="1" fillId="3" borderId="0" applyAlignment="1" pivotButton="0" quotePrefix="0" xfId="0">
      <alignment vertical="center"/>
    </xf>
    <xf numFmtId="0" fontId="2" fillId="4" borderId="0" applyAlignment="1" pivotButton="0" quotePrefix="0" xfId="0">
      <alignment vertical="center"/>
    </xf>
    <xf numFmtId="0" fontId="0" fillId="0" borderId="0" applyAlignment="1" pivotButton="0" quotePrefix="0" xfId="0">
      <alignment vertical="center"/>
    </xf>
    <xf numFmtId="2" fontId="0" fillId="0" borderId="0" applyAlignment="1" pivotButton="0" quotePrefix="0" xfId="0">
      <alignment horizontal="center"/>
    </xf>
    <xf numFmtId="0" fontId="2" fillId="5" borderId="0" applyAlignment="1" pivotButton="0" quotePrefix="0" xfId="0">
      <alignment vertical="center"/>
    </xf>
    <xf numFmtId="0" fontId="2" fillId="6" borderId="0" applyAlignment="1" pivotButton="0" quotePrefix="0" xfId="0">
      <alignment vertical="center"/>
    </xf>
    <xf numFmtId="0" fontId="2" fillId="7" borderId="0" applyAlignment="1" pivotButton="0" quotePrefix="0" xfId="0">
      <alignment vertical="center"/>
    </xf>
    <xf numFmtId="0" fontId="2" fillId="8" borderId="0" applyAlignment="1" pivotButton="0" quotePrefix="0" xfId="0">
      <alignment vertical="center"/>
    </xf>
    <xf numFmtId="0" fontId="2" fillId="9" borderId="0" applyAlignment="1" pivotButton="0" quotePrefix="0" xfId="0">
      <alignment vertical="center"/>
    </xf>
    <xf numFmtId="0" fontId="1" fillId="2" borderId="0" pivotButton="0" quotePrefix="0" xfId="0"/>
    <xf numFmtId="0" fontId="0" fillId="2" borderId="0" pivotButton="0" quotePrefix="0" xfId="0"/>
    <xf numFmtId="0" fontId="0" fillId="0" borderId="0" applyAlignment="1" pivotButton="0" quotePrefix="0" xfId="0">
      <alignment wrapText="1"/>
    </xf>
  </cellXfs>
  <cellStyles count="1">
    <cellStyle name="Normal" xfId="0" builtinId="0" hidden="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worksheet" Target="/xl/worksheets/sheet4.xml" Id="rId4" /><Relationship Type="http://schemas.openxmlformats.org/officeDocument/2006/relationships/worksheet" Target="/xl/worksheets/sheet5.xml" Id="rId5" /><Relationship Type="http://schemas.openxmlformats.org/officeDocument/2006/relationships/worksheet" Target="/xl/worksheets/sheet6.xml" Id="rId6" /><Relationship Type="http://schemas.openxmlformats.org/officeDocument/2006/relationships/worksheet" Target="/xl/worksheets/sheet7.xml" Id="rId7" /><Relationship Type="http://schemas.openxmlformats.org/officeDocument/2006/relationships/worksheet" Target="/xl/worksheets/sheet8.xml" Id="rId8" /><Relationship Type="http://schemas.openxmlformats.org/officeDocument/2006/relationships/worksheet" Target="/xl/worksheets/sheet9.xml" Id="rId9" /><Relationship Type="http://schemas.openxmlformats.org/officeDocument/2006/relationships/worksheet" Target="/xl/worksheets/sheet10.xml" Id="rId10" /><Relationship Type="http://schemas.openxmlformats.org/officeDocument/2006/relationships/worksheet" Target="/xl/worksheets/sheet11.xml" Id="rId11" /><Relationship Type="http://schemas.openxmlformats.org/officeDocument/2006/relationships/worksheet" Target="/xl/worksheets/sheet12.xml" Id="rId12" /><Relationship Type="http://schemas.openxmlformats.org/officeDocument/2006/relationships/styles" Target="styles.xml" Id="rId13" /><Relationship Type="http://schemas.openxmlformats.org/officeDocument/2006/relationships/theme" Target="theme/theme1.xml" Id="rId14" /></Relationships>
</file>

<file path=xl/charts/chart1.xml><?xml version="1.0" encoding="utf-8"?>
<chartSpace xmlns:a="http://schemas.openxmlformats.org/drawingml/2006/main" xmlns="http://schemas.openxmlformats.org/drawingml/2006/chart">
  <style val="6"/>
  <chart>
    <title>
      <tx>
        <rich>
          <a:bodyPr/>
          <a:p>
            <a:pPr>
              <a:defRPr/>
            </a:pPr>
            <a:r>
              <a:t>NIST CSF Scores</a:t>
            </a:r>
          </a:p>
        </rich>
      </tx>
    </title>
    <plotArea>
      <radarChart>
        <radarStyle val="standard"/>
        <ser>
          <idx val="0"/>
          <order val="0"/>
          <tx>
            <strRef>
              <f>'Summary CSF 1.1'!D1</f>
            </strRef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'Summary CSF 1.1'!$B$2:$B$23</f>
            </numRef>
          </cat>
          <val>
            <numRef>
              <f>'Summary CSF 1.1'!$D$2:$D$23</f>
            </numRef>
          </val>
        </ser>
        <ser>
          <idx val="1"/>
          <order val="1"/>
          <tx>
            <strRef>
              <f>'Summary CSF 1.1'!E1</f>
            </strRef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'Summary CSF 1.1'!$B$2:$B$23</f>
            </numRef>
          </cat>
          <val>
            <numRef>
              <f>'Summary CSF 1.1'!$E$2:$E$23</f>
            </numRef>
          </val>
        </ser>
        <axId val="10"/>
        <axId val="100"/>
      </radarChart>
      <catAx>
        <axId val="10"/>
        <scaling>
          <orientation val="minMax"/>
          <max val="5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  <max val="5"/>
        </scaling>
        <axPos val="l"/>
        <majorGridlines/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2.xml><?xml version="1.0" encoding="utf-8"?>
<chartSpace xmlns:a="http://schemas.openxmlformats.org/drawingml/2006/main" xmlns="http://schemas.openxmlformats.org/drawingml/2006/chart">
  <style val="6"/>
  <chart>
    <title>
      <tx>
        <rich>
          <a:bodyPr/>
          <a:p>
            <a:pPr>
              <a:defRPr/>
            </a:pPr>
            <a:r>
              <a:t>NIST CSF Scores</a:t>
            </a:r>
          </a:p>
        </rich>
      </tx>
    </title>
    <plotArea>
      <radarChart>
        <radarStyle val="standard"/>
        <ser>
          <idx val="0"/>
          <order val="0"/>
          <tx>
            <strRef>
              <f>'Summary CSF 2'!D1</f>
            </strRef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'Summary CSF 2'!$B$2:$B$23</f>
            </numRef>
          </cat>
          <val>
            <numRef>
              <f>'Summary CSF 2'!$D$2:$D$23</f>
            </numRef>
          </val>
        </ser>
        <ser>
          <idx val="1"/>
          <order val="1"/>
          <tx>
            <strRef>
              <f>'Summary CSF 2'!E1</f>
            </strRef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'Summary CSF 2'!$B$2:$B$23</f>
            </numRef>
          </cat>
          <val>
            <numRef>
              <f>'Summary CSF 2'!$E$2:$E$23</f>
            </numRef>
          </val>
        </ser>
        <axId val="10"/>
        <axId val="100"/>
      </radarChart>
      <catAx>
        <axId val="10"/>
        <scaling>
          <orientation val="minMax"/>
          <max val="5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  <max val="5"/>
        </scaling>
        <axPos val="l"/>
        <majorGridlines/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 /></Relationships>
</file>

<file path=xl/drawings/_rels/drawing2.xml.rels><Relationships xmlns="http://schemas.openxmlformats.org/package/2006/relationships"><Relationship Type="http://schemas.openxmlformats.org/officeDocument/2006/relationships/chart" Target="/xl/charts/chart2.xml" Id="rId1" /></Relationships>
</file>

<file path=xl/drawings/drawing1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5</col>
      <colOff>0</colOff>
      <row>1</row>
      <rowOff>0</rowOff>
    </from>
    <ext cx="7200000" cy="54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</wsDr>
</file>

<file path=xl/drawings/drawing2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5</col>
      <colOff>0</colOff>
      <row>1</row>
      <rowOff>0</rowOff>
    </from>
    <ext cx="7200000" cy="54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Relationships xmlns="http://schemas.openxmlformats.org/package/2006/relationships"><Relationship Type="http://schemas.openxmlformats.org/officeDocument/2006/relationships/drawing" Target="/xl/drawings/drawing1.xml" Id="rId1" /></Relationships>
</file>

<file path=xl/worksheets/_rels/sheet3.xml.rels><Relationships xmlns="http://schemas.openxmlformats.org/package/2006/relationships"><Relationship Type="http://schemas.openxmlformats.org/officeDocument/2006/relationships/drawing" Target="/xl/drawings/drawing2.xml" Id="rId1" /></Relationships>
</file>

<file path=xl/worksheets/sheet1.xml><?xml version="1.0" encoding="utf-8"?>
<worksheet xmlns="http://schemas.openxmlformats.org/spreadsheetml/2006/main">
  <sheetPr>
    <outlinePr summaryBelow="1" summaryRight="1"/>
    <pageSetUpPr/>
  </sheetPr>
  <dimension ref="B2:B11"/>
  <sheetViews>
    <sheetView showGridLines="0" workbookViewId="0">
      <selection activeCell="A1" sqref="A1"/>
    </sheetView>
  </sheetViews>
  <sheetFormatPr baseColWidth="8" defaultRowHeight="15"/>
  <cols>
    <col width="60" customWidth="1" min="2" max="2"/>
  </cols>
  <sheetData>
    <row r="2">
      <c r="B2" s="1" t="inlineStr">
        <is>
          <t>Somni</t>
        </is>
      </c>
    </row>
    <row r="3">
      <c r="B3" s="2" t="inlineStr">
        <is>
          <t>Risk Assessment Toolkit</t>
        </is>
      </c>
    </row>
    <row r="4">
      <c r="B4" s="3" t="inlineStr">
        <is>
          <t>Version 0.5</t>
        </is>
      </c>
    </row>
    <row r="5">
      <c r="B5" s="3" t="n"/>
    </row>
    <row r="7">
      <c r="B7" s="4" t="inlineStr">
        <is>
          <t>How to Use</t>
        </is>
      </c>
    </row>
    <row r="8">
      <c r="B8" s="5" t="inlineStr">
        <is>
          <t>Fill out the tab for each of the 9 security domains in this sheet.</t>
        </is>
      </c>
    </row>
    <row r="9">
      <c r="B9" s="3" t="n"/>
    </row>
    <row r="10">
      <c r="B10" s="5" t="inlineStr">
        <is>
          <t>When you are finished, reference the Summary tabs to see how your posture maps to the NIST Cybersecurity Framework.</t>
        </is>
      </c>
    </row>
    <row r="11">
      <c r="B11" t="inlineStr"/>
    </row>
  </sheetData>
  <pageMargins left="0.75" right="0.75" top="1" bottom="1" header="0.5" footer="0.5"/>
</worksheet>
</file>

<file path=xl/worksheets/sheet10.xml><?xml version="1.0" encoding="utf-8"?>
<worksheet xmlns="http://schemas.openxmlformats.org/spreadsheetml/2006/main">
  <sheetPr>
    <outlinePr summaryBelow="1" summaryRight="1"/>
    <pageSetUpPr/>
  </sheetPr>
  <dimension ref="A1:G41"/>
  <sheetViews>
    <sheetView workbookViewId="0">
      <selection activeCell="A1" sqref="A1"/>
    </sheetView>
  </sheetViews>
  <sheetFormatPr baseColWidth="8" defaultRowHeight="15"/>
  <cols>
    <col width="120" customWidth="1" min="1" max="1"/>
    <col width="32" customWidth="1" min="2" max="2"/>
    <col width="2" customWidth="1" min="3" max="3"/>
    <col width="75" customWidth="1" min="4" max="4"/>
    <col hidden="1" width="13" customWidth="1" min="5" max="5"/>
    <col hidden="1" width="13" customWidth="1" min="6" max="6"/>
    <col hidden="1" width="13" customWidth="1" min="7" max="7"/>
  </cols>
  <sheetData>
    <row r="1">
      <c r="A1" s="15" t="inlineStr">
        <is>
          <t>Secure Code Management</t>
        </is>
      </c>
      <c r="B1" s="16" t="n"/>
      <c r="C1" s="16" t="n"/>
      <c r="D1" s="16" t="n"/>
    </row>
    <row r="2">
      <c r="A2" s="17" t="inlineStr">
        <is>
          <t>Are qualified individuals formally accountable for secure code management process?</t>
        </is>
      </c>
      <c r="B2" s="17" t="inlineStr"/>
      <c r="E2">
        <f>IFERROR(VLOOKUP(B2, {"", 0; "No", 0; "Yes", 1}, 2, 0),0)</f>
        <v/>
      </c>
      <c r="F2" t="inlineStr">
        <is>
          <t>ID.AM</t>
        </is>
      </c>
      <c r="G2" t="inlineStr">
        <is>
          <t>GV.RR</t>
        </is>
      </c>
    </row>
    <row r="3">
      <c r="A3" s="17" t="inlineStr">
        <is>
          <t>Is there a formally documented policy defining secure code management process?</t>
        </is>
      </c>
      <c r="B3" s="17" t="inlineStr"/>
      <c r="E3">
        <f>IFERROR(VLOOKUP(B3, {"", 0; "No", 0; "Yes", 1}, 2, 0),0)</f>
        <v/>
      </c>
      <c r="F3" t="inlineStr">
        <is>
          <t>ID.GV</t>
        </is>
      </c>
      <c r="G3" t="inlineStr">
        <is>
          <t>GV.RM</t>
        </is>
      </c>
    </row>
    <row r="4">
      <c r="A4" s="17" t="inlineStr">
        <is>
          <t>Are SOPs for secure code management documented?</t>
        </is>
      </c>
      <c r="B4" s="17" t="inlineStr"/>
      <c r="E4">
        <f>IFERROR(VLOOKUP(B4, {"", 0; "No", 0; "Yes", 1}, 2, 0),0)</f>
        <v/>
      </c>
      <c r="F4" t="inlineStr">
        <is>
          <t>PR.PT</t>
        </is>
      </c>
      <c r="G4" t="inlineStr">
        <is>
          <t>PR.PT</t>
        </is>
      </c>
    </row>
    <row r="5">
      <c r="A5" s="17" t="inlineStr">
        <is>
          <t>These SOPs are reviewed:</t>
        </is>
      </c>
      <c r="B5" s="17" t="inlineStr"/>
      <c r="E5">
        <f>IFERROR(VLOOKUP(B5, {"Never", 0; "Ad-hoc", 1; "Annually", 2; "Quarterly", 3; "Monthly", 4; "Weekly", 5}, 2, 0),0)</f>
        <v/>
      </c>
      <c r="F5" t="inlineStr">
        <is>
          <t>PR.PT</t>
        </is>
      </c>
      <c r="G5" t="inlineStr">
        <is>
          <t>GV.OV</t>
        </is>
      </c>
    </row>
    <row r="6">
      <c r="A6" s="17" t="inlineStr">
        <is>
          <t>Is all source code stored and managed through a central code repository?</t>
        </is>
      </c>
      <c r="B6" s="17" t="inlineStr"/>
      <c r="E6">
        <f>IFERROR(VLOOKUP(B6, {"", 0; "No", 0; "Yes", 1}, 2, 0),0)</f>
        <v/>
      </c>
      <c r="F6" t="inlineStr">
        <is>
          <t>PR.IP</t>
        </is>
      </c>
      <c r="G6" t="inlineStr">
        <is>
          <t>PR.IP</t>
        </is>
      </c>
    </row>
    <row r="7">
      <c r="A7" s="17" t="inlineStr">
        <is>
          <t>Is access to the source code repo restricted based on roles and responsibilities?</t>
        </is>
      </c>
      <c r="B7" s="17" t="inlineStr"/>
      <c r="E7">
        <f>IFERROR(VLOOKUP(B7, {"", 0; "No", 0; "Yes", 1}, 2, 0),0)</f>
        <v/>
      </c>
      <c r="F7" t="inlineStr">
        <is>
          <t>PR.AC</t>
        </is>
      </c>
      <c r="G7" t="inlineStr">
        <is>
          <t>PR.AA</t>
        </is>
      </c>
    </row>
    <row r="8">
      <c r="A8" s="17" t="inlineStr">
        <is>
          <t>Is MFA required for updating source code in the respository?</t>
        </is>
      </c>
      <c r="B8" s="17" t="inlineStr"/>
      <c r="E8">
        <f>IFERROR(VLOOKUP(B8, {"", 0; "No", 0; "Yes", 1}, 2, 0),0)</f>
        <v/>
      </c>
      <c r="F8" t="inlineStr">
        <is>
          <t>PR.AC</t>
        </is>
      </c>
      <c r="G8" t="inlineStr">
        <is>
          <t>PR.AA</t>
        </is>
      </c>
    </row>
    <row r="9">
      <c r="A9" s="17" t="inlineStr">
        <is>
          <t>Does the respository use centalized IAM controls?</t>
        </is>
      </c>
      <c r="B9" s="17" t="inlineStr"/>
      <c r="E9">
        <f>IFERROR(VLOOKUP(B9, {"", 0; "No", 0; "Yes", 1}, 2, 0),0)</f>
        <v/>
      </c>
      <c r="F9" t="inlineStr">
        <is>
          <t>PR.AC</t>
        </is>
      </c>
      <c r="G9" t="inlineStr">
        <is>
          <t>PR.AA</t>
        </is>
      </c>
    </row>
    <row r="10">
      <c r="A10" s="17" t="inlineStr">
        <is>
          <t>Is there a process to verify access to source code respositories?</t>
        </is>
      </c>
      <c r="B10" s="17" t="inlineStr"/>
      <c r="E10">
        <f>IFERROR(VLOOKUP(B10, {"", 0; "No", 0; "Yes", 1}, 2, 0),0)</f>
        <v/>
      </c>
      <c r="F10" t="inlineStr">
        <is>
          <t>PR.AC</t>
        </is>
      </c>
      <c r="G10" t="inlineStr">
        <is>
          <t>PR.AA</t>
        </is>
      </c>
    </row>
    <row r="11">
      <c r="A11" s="17" t="inlineStr">
        <is>
          <t>How frequently do you verify access to source code respositories?</t>
        </is>
      </c>
      <c r="B11" s="17" t="inlineStr"/>
      <c r="E11">
        <f>IFERROR(VLOOKUP(B11, {"Never", 0; "Ad-hoc", 1; "Annually", 2; "Quarterly", 3; "Monthly", 4; "Weekly", 5}, 2, 0),0)</f>
        <v/>
      </c>
      <c r="F11" t="inlineStr">
        <is>
          <t>PR.AC</t>
        </is>
      </c>
      <c r="G11" t="inlineStr">
        <is>
          <t>PR.AA</t>
        </is>
      </c>
    </row>
    <row r="12">
      <c r="A12" s="17" t="inlineStr">
        <is>
          <t>Is provisioning access to source code respositories automated?</t>
        </is>
      </c>
      <c r="B12" s="17" t="inlineStr"/>
      <c r="E12">
        <f>IFERROR(VLOOKUP(B12, {"", 0; "No", 0; "Yes", 1}, 2, 0),0)</f>
        <v/>
      </c>
      <c r="F12" t="inlineStr">
        <is>
          <t>PR.AC</t>
        </is>
      </c>
      <c r="G12" t="inlineStr">
        <is>
          <t>PR.AA</t>
        </is>
      </c>
    </row>
    <row r="13">
      <c r="A13" s="17" t="inlineStr">
        <is>
          <t>Does production code require code-signing?</t>
        </is>
      </c>
      <c r="B13" s="17" t="inlineStr"/>
      <c r="E13">
        <f>IFERROR(VLOOKUP(B13, {"", 0; "No", 0; "Yes", 1}, 2, 0),0)</f>
        <v/>
      </c>
      <c r="F13" t="inlineStr">
        <is>
          <t>PR.DS</t>
        </is>
      </c>
      <c r="G13" t="inlineStr">
        <is>
          <t>PR.DS</t>
        </is>
      </c>
    </row>
    <row r="14">
      <c r="A14" s="17" t="inlineStr">
        <is>
          <t>Is there a process for archiving legacy code or code which is no longer used?</t>
        </is>
      </c>
      <c r="B14" s="17" t="inlineStr"/>
      <c r="E14">
        <f>IFERROR(VLOOKUP(B14, {"", 0; "No", 0; "Yes", 1}, 2, 0),0)</f>
        <v/>
      </c>
      <c r="F14" t="inlineStr">
        <is>
          <t>ID.AM</t>
        </is>
      </c>
      <c r="G14" t="inlineStr">
        <is>
          <t>ID.AM</t>
        </is>
      </c>
    </row>
    <row r="15">
      <c r="A15" s="17" t="inlineStr">
        <is>
          <t>How frequently do you verify legacy or unused code has been archived?</t>
        </is>
      </c>
      <c r="B15" s="17" t="inlineStr"/>
      <c r="E15">
        <f>IFERROR(VLOOKUP(B15, {"Never", 0; "Ad-hoc", 1; "Annually", 2; "Quarterly", 3; "Monthly", 4; "Weekly", 5}, 2, 0),0)</f>
        <v/>
      </c>
      <c r="F15" t="inlineStr">
        <is>
          <t>ID.AM</t>
        </is>
      </c>
      <c r="G15" t="inlineStr">
        <is>
          <t>ID.AM</t>
        </is>
      </c>
    </row>
    <row r="16">
      <c r="A16" s="15" t="inlineStr">
        <is>
          <t>QA &amp; Security Testing</t>
        </is>
      </c>
      <c r="B16" s="16" t="n"/>
      <c r="C16" s="16" t="n"/>
      <c r="D16" s="16" t="n"/>
    </row>
    <row r="17">
      <c r="A17" s="17" t="inlineStr">
        <is>
          <t>Are qualified individuals formally accountable for the security testing process?</t>
        </is>
      </c>
      <c r="B17" s="17" t="inlineStr"/>
      <c r="E17">
        <f>IFERROR(VLOOKUP(B17, {"", 0; "No", 0; "Yes", 1}, 2, 0),0)</f>
        <v/>
      </c>
      <c r="F17" t="inlineStr">
        <is>
          <t>ID.AM</t>
        </is>
      </c>
      <c r="G17" t="inlineStr">
        <is>
          <t>GV.RR</t>
        </is>
      </c>
    </row>
    <row r="18">
      <c r="A18" s="17" t="inlineStr">
        <is>
          <t>Is there a formally documented policy defining the security testing process?</t>
        </is>
      </c>
      <c r="B18" s="17" t="inlineStr"/>
      <c r="E18">
        <f>IFERROR(VLOOKUP(B18, {"", 0; "No", 0; "Yes", 1}, 2, 0),0)</f>
        <v/>
      </c>
      <c r="F18" t="inlineStr">
        <is>
          <t>ID.GV</t>
        </is>
      </c>
      <c r="G18" t="inlineStr">
        <is>
          <t>GV.RM</t>
        </is>
      </c>
    </row>
    <row r="19">
      <c r="A19" s="17" t="inlineStr">
        <is>
          <t>Are SOPs for security testing documented?</t>
        </is>
      </c>
      <c r="B19" s="17" t="inlineStr"/>
      <c r="E19">
        <f>IFERROR(VLOOKUP(B19, {"", 0; "No", 0; "Yes", 1}, 2, 0),0)</f>
        <v/>
      </c>
      <c r="F19" t="inlineStr">
        <is>
          <t>PR.PT</t>
        </is>
      </c>
      <c r="G19" t="inlineStr">
        <is>
          <t>PR.PT</t>
        </is>
      </c>
    </row>
    <row r="20">
      <c r="A20" s="17" t="inlineStr">
        <is>
          <t>These SOPs are reviewed:</t>
        </is>
      </c>
      <c r="B20" s="17" t="inlineStr"/>
      <c r="E20">
        <f>IFERROR(VLOOKUP(B20, {"Never", 0; "Ad-hoc", 1; "Annually", 2; "Quarterly", 3; "Monthly", 4; "Weekly", 5}, 2, 0),0)</f>
        <v/>
      </c>
      <c r="F20" t="inlineStr">
        <is>
          <t>PR.PT</t>
        </is>
      </c>
      <c r="G20" t="inlineStr">
        <is>
          <t>GV.OV</t>
        </is>
      </c>
    </row>
    <row r="21">
      <c r="A21" s="17" t="inlineStr">
        <is>
          <t>Are security requirements defined in the early phases of the SDLC?</t>
        </is>
      </c>
      <c r="B21" s="17" t="inlineStr"/>
      <c r="E21">
        <f>IFERROR(VLOOKUP(B21, {"", 0; "No", 0; "Yes", 1}, 2, 0),0)</f>
        <v/>
      </c>
      <c r="F21" t="inlineStr">
        <is>
          <t>PR.IP</t>
        </is>
      </c>
      <c r="G21" t="inlineStr">
        <is>
          <t>PR.IP</t>
        </is>
      </c>
    </row>
    <row r="22">
      <c r="A22" s="17" t="inlineStr">
        <is>
          <t>Are security reuirements formally documented?</t>
        </is>
      </c>
      <c r="B22" s="17" t="inlineStr"/>
      <c r="E22">
        <f>IFERROR(VLOOKUP(B22, {"", 0; "No", 0; "Yes", 1}, 2, 0),0)</f>
        <v/>
      </c>
      <c r="F22" t="inlineStr">
        <is>
          <t>ID.GV</t>
        </is>
      </c>
      <c r="G22" t="inlineStr">
        <is>
          <t>GV.RM</t>
        </is>
      </c>
    </row>
    <row r="23">
      <c r="A23" s="17" t="inlineStr">
        <is>
          <t>Are security requirements based on technology stacks?</t>
        </is>
      </c>
      <c r="B23" s="17" t="inlineStr"/>
      <c r="E23">
        <f>IFERROR(VLOOKUP(B23, {"", 0; "No", 0; "Yes", 1}, 2, 0),0)</f>
        <v/>
      </c>
      <c r="F23" t="inlineStr">
        <is>
          <t>ID.GV</t>
        </is>
      </c>
      <c r="G23" t="inlineStr">
        <is>
          <t>GV.RM</t>
        </is>
      </c>
    </row>
    <row r="24">
      <c r="A24" s="17" t="inlineStr">
        <is>
          <t>Are security requirements based on surface area of attack?</t>
        </is>
      </c>
      <c r="B24" s="17" t="inlineStr"/>
      <c r="E24">
        <f>IFERROR(VLOOKUP(B24, {"", 0; "No", 0; "Yes", 1}, 2, 0),0)</f>
        <v/>
      </c>
      <c r="F24" t="inlineStr">
        <is>
          <t>ID.GV</t>
        </is>
      </c>
      <c r="G24" t="inlineStr">
        <is>
          <t>GV.RM</t>
        </is>
      </c>
    </row>
    <row r="25">
      <c r="A25" s="17" t="inlineStr">
        <is>
          <t>Are security requirements based on system features and functionality?</t>
        </is>
      </c>
      <c r="B25" s="17" t="inlineStr"/>
      <c r="E25">
        <f>IFERROR(VLOOKUP(B25, {"", 0; "No", 0; "Yes", 1}, 2, 0),0)</f>
        <v/>
      </c>
      <c r="F25" t="inlineStr">
        <is>
          <t>ID.GV</t>
        </is>
      </c>
      <c r="G25" t="inlineStr">
        <is>
          <t>GV.RM</t>
        </is>
      </c>
    </row>
    <row r="26">
      <c r="A26" s="17" t="inlineStr">
        <is>
          <t>Do you use risk analysis to help prioritize activities?</t>
        </is>
      </c>
      <c r="B26" s="17" t="inlineStr"/>
      <c r="E26">
        <f>IFERROR(VLOOKUP(B26, {"", 0; "No", 0; "Yes", 1}, 2, 0),0)</f>
        <v/>
      </c>
      <c r="F26" t="inlineStr">
        <is>
          <t>ID.RA</t>
        </is>
      </c>
      <c r="G26" t="inlineStr">
        <is>
          <t>ID.RA</t>
        </is>
      </c>
    </row>
    <row r="27">
      <c r="A27" s="17" t="inlineStr">
        <is>
          <t>Is there a dedicated (non-production) testing environment to perform security testing activities?</t>
        </is>
      </c>
      <c r="B27" s="17" t="inlineStr"/>
      <c r="E27">
        <f>IFERROR(VLOOKUP(B27, {"", 0; "No", 0; "Yes", 1}, 2, 0),0)</f>
        <v/>
      </c>
      <c r="F27" t="inlineStr">
        <is>
          <t>PR.AC</t>
        </is>
      </c>
      <c r="G27" t="inlineStr">
        <is>
          <t>PR.IR</t>
        </is>
      </c>
    </row>
    <row r="28">
      <c r="A28" s="17" t="inlineStr">
        <is>
          <t>Does QA perform specific testing for security requirements?</t>
        </is>
      </c>
      <c r="B28" s="17" t="inlineStr"/>
      <c r="E28">
        <f>IFERROR(VLOOKUP(B28, {"", 0; "No", 0; "Yes", 1}, 2, 0),0)</f>
        <v/>
      </c>
      <c r="F28" t="inlineStr">
        <is>
          <t>ID.GV</t>
        </is>
      </c>
      <c r="G28" t="inlineStr">
        <is>
          <t>GV.RM</t>
        </is>
      </c>
    </row>
    <row r="29">
      <c r="A29" s="17" t="inlineStr">
        <is>
          <t>Are security test cases developed in tandem with all new features and functionality?</t>
        </is>
      </c>
      <c r="B29" s="17" t="inlineStr"/>
      <c r="E29">
        <f>IFERROR(VLOOKUP(B29, {"", 0; "No", 0; "Yes", 1}, 2, 0),0)</f>
        <v/>
      </c>
      <c r="F29" t="inlineStr">
        <is>
          <t>PR.IP</t>
        </is>
      </c>
      <c r="G29" t="inlineStr">
        <is>
          <t>PR.IP</t>
        </is>
      </c>
    </row>
    <row r="30">
      <c r="A30" s="17" t="inlineStr">
        <is>
          <t>Are automated tests and validation used for security testing for all features and functionality?</t>
        </is>
      </c>
      <c r="B30" s="17" t="inlineStr"/>
      <c r="E30">
        <f>IFERROR(VLOOKUP(B30, {"", 0; "No", 0; "Yes", 1}, 2, 0),0)</f>
        <v/>
      </c>
      <c r="F30" t="inlineStr">
        <is>
          <t>PR.IP</t>
        </is>
      </c>
      <c r="G30" t="inlineStr">
        <is>
          <t>PR.IP</t>
        </is>
      </c>
    </row>
    <row r="31">
      <c r="A31" s="17" t="inlineStr">
        <is>
          <t>Are automated tests created for security controls (eg., authorization, password management, encryption, etc.)?</t>
        </is>
      </c>
      <c r="B31" s="17" t="inlineStr"/>
      <c r="E31">
        <f>IFERROR(VLOOKUP(B31, {"", 0; "No", 0; "Yes", 1}, 2, 0),0)</f>
        <v/>
      </c>
      <c r="F31" t="inlineStr">
        <is>
          <t>ID.GV</t>
        </is>
      </c>
      <c r="G31" t="inlineStr">
        <is>
          <t>GV.RM</t>
        </is>
      </c>
    </row>
    <row r="32">
      <c r="A32" s="17" t="inlineStr">
        <is>
          <t>Do you collect metrics on security testing coverage?</t>
        </is>
      </c>
      <c r="B32" s="17" t="inlineStr"/>
      <c r="E32">
        <f>IFERROR(VLOOKUP(B32, {"", 0; "No", 0; "Yes", 1}, 2, 0),0)</f>
        <v/>
      </c>
      <c r="F32" t="inlineStr">
        <is>
          <t>PR.IP</t>
        </is>
      </c>
      <c r="G32" t="inlineStr">
        <is>
          <t>PR.IP</t>
        </is>
      </c>
    </row>
    <row r="33">
      <c r="A33" s="17" t="inlineStr">
        <is>
          <t>Do you perform regular maintenance of security test cases (eg., updates, clean-ups, etc.)?</t>
        </is>
      </c>
      <c r="B33" s="17" t="inlineStr"/>
      <c r="E33">
        <f>IFERROR(VLOOKUP(B33, {"", 0; "No", 0; "Yes", 1}, 2, 0),0)</f>
        <v/>
      </c>
      <c r="F33" t="inlineStr">
        <is>
          <t>PR.IP</t>
        </is>
      </c>
      <c r="G33" t="inlineStr">
        <is>
          <t>PR.IP</t>
        </is>
      </c>
    </row>
    <row r="34">
      <c r="A34" s="17" t="inlineStr">
        <is>
          <t>Is there a plan for security testing which includes scope, processes, and resources?</t>
        </is>
      </c>
      <c r="B34" s="17" t="inlineStr"/>
      <c r="E34">
        <f>IFERROR(VLOOKUP(B34, {"", 0; "No", 0; "Yes", 1}, 2, 0),0)</f>
        <v/>
      </c>
      <c r="F34" t="inlineStr">
        <is>
          <t>ID.GV</t>
        </is>
      </c>
      <c r="G34" t="inlineStr">
        <is>
          <t>GV.RM</t>
        </is>
      </c>
    </row>
    <row r="35">
      <c r="A35" s="17" t="inlineStr">
        <is>
          <t>Is there a process to validate compliance to regulatory standards and requirements?</t>
        </is>
      </c>
      <c r="B35" s="17" t="inlineStr"/>
      <c r="E35">
        <f>IFERROR(VLOOKUP(B35, {"", 0; "No", 0; "Yes", 1}, 2, 0),0)</f>
        <v/>
      </c>
      <c r="F35" t="inlineStr">
        <is>
          <t>ID.GV</t>
        </is>
      </c>
      <c r="G35" t="inlineStr">
        <is>
          <t>GV.OC</t>
        </is>
      </c>
    </row>
    <row r="36">
      <c r="A36" s="17" t="inlineStr">
        <is>
          <t>Are security test results communicated to appropriate stakeholders?</t>
        </is>
      </c>
      <c r="B36" s="17" t="inlineStr"/>
      <c r="E36">
        <f>IFERROR(VLOOKUP(B36, {"", 0; "No", 0; "Yes", 1}, 2, 0),0)</f>
        <v/>
      </c>
      <c r="F36" t="inlineStr">
        <is>
          <t>RS.CO</t>
        </is>
      </c>
      <c r="G36" t="inlineStr">
        <is>
          <t>RS.MA</t>
        </is>
      </c>
    </row>
    <row r="37">
      <c r="A37" s="17" t="inlineStr">
        <is>
          <t>Do you perform mandatory code security reviews prior to any code being released to production?</t>
        </is>
      </c>
      <c r="B37" s="17" t="inlineStr"/>
      <c r="E37">
        <f>IFERROR(VLOOKUP(B37, {"", 0; "No", 0; "Yes", 1}, 2, 0),0)</f>
        <v/>
      </c>
      <c r="F37" t="inlineStr">
        <is>
          <t>PR.IP</t>
        </is>
      </c>
      <c r="G37" t="inlineStr">
        <is>
          <t>PR.IP</t>
        </is>
      </c>
    </row>
    <row r="38">
      <c r="A38" s="17" t="inlineStr">
        <is>
          <t>Are code reviews performed manually?</t>
        </is>
      </c>
      <c r="B38" s="17" t="inlineStr"/>
      <c r="E38">
        <f>IFERROR(VLOOKUP(B38, {"", 0; "No", 0; "Yes", 1}, 2, 0),0)</f>
        <v/>
      </c>
      <c r="F38" t="inlineStr">
        <is>
          <t>PR.IP</t>
        </is>
      </c>
      <c r="G38" t="inlineStr">
        <is>
          <t>PR.IP</t>
        </is>
      </c>
    </row>
    <row r="39">
      <c r="A39" s="17" t="inlineStr">
        <is>
          <t>Are code reviews performed via automated processes and/or systems?</t>
        </is>
      </c>
      <c r="B39" s="17" t="inlineStr"/>
      <c r="E39">
        <f>IFERROR(VLOOKUP(B39, {"", 0; "No", 0; "Yes", 1}, 2, 0),0)</f>
        <v/>
      </c>
      <c r="F39" t="inlineStr">
        <is>
          <t>PR.IP</t>
        </is>
      </c>
      <c r="G39" t="inlineStr">
        <is>
          <t>PR.IP</t>
        </is>
      </c>
    </row>
    <row r="40">
      <c r="A40" s="17" t="inlineStr">
        <is>
          <t>Are code reviewes performed against the specific requirements documented per the SDLC?</t>
        </is>
      </c>
      <c r="B40" s="17" t="inlineStr"/>
      <c r="E40">
        <f>IFERROR(VLOOKUP(B40, {"", 0; "No", 0; "Yes", 1}, 2, 0),0)</f>
        <v/>
      </c>
      <c r="F40" t="inlineStr">
        <is>
          <t>PR.IP</t>
        </is>
      </c>
      <c r="G40" t="inlineStr">
        <is>
          <t>PR.IP</t>
        </is>
      </c>
    </row>
    <row r="41">
      <c r="A41" s="17" t="inlineStr">
        <is>
          <t>Is a formal root cause analysis performed for each security related bug discovered?</t>
        </is>
      </c>
      <c r="B41" s="17" t="inlineStr"/>
      <c r="E41">
        <f>IFERROR(VLOOKUP(B41, {"", 0; "No", 0; "Yes", 1}, 2, 0),0)</f>
        <v/>
      </c>
      <c r="F41" t="inlineStr">
        <is>
          <t>RS.IM</t>
        </is>
      </c>
      <c r="G41" t="inlineStr">
        <is>
          <t>RS.IM</t>
        </is>
      </c>
    </row>
  </sheetData>
  <dataValidations count="39">
    <dataValidation sqref="B2" showDropDown="0" showInputMessage="0" showErrorMessage="0" allowBlank="1" type="list">
      <formula1>"Yes,No"</formula1>
    </dataValidation>
    <dataValidation sqref="B3" showDropDown="0" showInputMessage="0" showErrorMessage="0" allowBlank="1" type="list">
      <formula1>"Yes,No"</formula1>
    </dataValidation>
    <dataValidation sqref="B4" showDropDown="0" showInputMessage="0" showErrorMessage="0" allowBlank="1" type="list">
      <formula1>"Yes,No"</formula1>
    </dataValidation>
    <dataValidation sqref="B5" showDropDown="0" showInputMessage="0" showErrorMessage="0" allowBlank="1" type="list">
      <formula1>"Never,Ad-hoc,Annually,Quarterly,Monthly"</formula1>
    </dataValidation>
    <dataValidation sqref="B6" showDropDown="0" showInputMessage="0" showErrorMessage="0" allowBlank="1" type="list">
      <formula1>"Yes,No"</formula1>
    </dataValidation>
    <dataValidation sqref="B7" showDropDown="0" showInputMessage="0" showErrorMessage="0" allowBlank="1" type="list">
      <formula1>"Yes,No"</formula1>
    </dataValidation>
    <dataValidation sqref="B8" showDropDown="0" showInputMessage="0" showErrorMessage="0" allowBlank="1" type="list">
      <formula1>"Yes,No"</formula1>
    </dataValidation>
    <dataValidation sqref="B9" showDropDown="0" showInputMessage="0" showErrorMessage="0" allowBlank="1" type="list">
      <formula1>"Yes,No"</formula1>
    </dataValidation>
    <dataValidation sqref="B10" showDropDown="0" showInputMessage="0" showErrorMessage="0" allowBlank="1" type="list">
      <formula1>"Yes,No"</formula1>
    </dataValidation>
    <dataValidation sqref="B11" showDropDown="0" showInputMessage="0" showErrorMessage="0" allowBlank="1" type="list">
      <formula1>"Never,Ad-hoc,Annually,Quarterly,Monthly"</formula1>
    </dataValidation>
    <dataValidation sqref="B12" showDropDown="0" showInputMessage="0" showErrorMessage="0" allowBlank="1" type="list">
      <formula1>"Yes,No"</formula1>
    </dataValidation>
    <dataValidation sqref="B13" showDropDown="0" showInputMessage="0" showErrorMessage="0" allowBlank="1" type="list">
      <formula1>"Yes,No"</formula1>
    </dataValidation>
    <dataValidation sqref="B14" showDropDown="0" showInputMessage="0" showErrorMessage="0" allowBlank="1" type="list">
      <formula1>"Yes,No"</formula1>
    </dataValidation>
    <dataValidation sqref="B15" showDropDown="0" showInputMessage="0" showErrorMessage="0" allowBlank="1" type="list">
      <formula1>"Never,Ad-hoc,Annually,Quarterly,Monthly,Weekly"</formula1>
    </dataValidation>
    <dataValidation sqref="B17" showDropDown="0" showInputMessage="0" showErrorMessage="0" allowBlank="1" type="list">
      <formula1>"Yes,No"</formula1>
    </dataValidation>
    <dataValidation sqref="B18" showDropDown="0" showInputMessage="0" showErrorMessage="0" allowBlank="1" type="list">
      <formula1>"Yes,No"</formula1>
    </dataValidation>
    <dataValidation sqref="B19" showDropDown="0" showInputMessage="0" showErrorMessage="0" allowBlank="1" type="list">
      <formula1>"Yes,No"</formula1>
    </dataValidation>
    <dataValidation sqref="B20" showDropDown="0" showInputMessage="0" showErrorMessage="0" allowBlank="1" type="list">
      <formula1>"Never,Ad-hoc,Annually,Quarterly,Monthly"</formula1>
    </dataValidation>
    <dataValidation sqref="B21" showDropDown="0" showInputMessage="0" showErrorMessage="0" allowBlank="1" type="list">
      <formula1>"Yes,No"</formula1>
    </dataValidation>
    <dataValidation sqref="B22" showDropDown="0" showInputMessage="0" showErrorMessage="0" allowBlank="1" type="list">
      <formula1>"Yes,No"</formula1>
    </dataValidation>
    <dataValidation sqref="B23" showDropDown="0" showInputMessage="0" showErrorMessage="0" allowBlank="1" type="list">
      <formula1>"Yes,No"</formula1>
    </dataValidation>
    <dataValidation sqref="B24" showDropDown="0" showInputMessage="0" showErrorMessage="0" allowBlank="1" type="list">
      <formula1>"Yes,No"</formula1>
    </dataValidation>
    <dataValidation sqref="B25" showDropDown="0" showInputMessage="0" showErrorMessage="0" allowBlank="1" type="list">
      <formula1>"Yes,No"</formula1>
    </dataValidation>
    <dataValidation sqref="B26" showDropDown="0" showInputMessage="0" showErrorMessage="0" allowBlank="1" type="list">
      <formula1>"Yes,No"</formula1>
    </dataValidation>
    <dataValidation sqref="B27" showDropDown="0" showInputMessage="0" showErrorMessage="0" allowBlank="1" type="list">
      <formula1>"Yes,No"</formula1>
    </dataValidation>
    <dataValidation sqref="B28" showDropDown="0" showInputMessage="0" showErrorMessage="0" allowBlank="1" type="list">
      <formula1>"Yes,No"</formula1>
    </dataValidation>
    <dataValidation sqref="B29" showDropDown="0" showInputMessage="0" showErrorMessage="0" allowBlank="1" type="list">
      <formula1>"Yes,No"</formula1>
    </dataValidation>
    <dataValidation sqref="B30" showDropDown="0" showInputMessage="0" showErrorMessage="0" allowBlank="1" type="list">
      <formula1>"Yes,No"</formula1>
    </dataValidation>
    <dataValidation sqref="B31" showDropDown="0" showInputMessage="0" showErrorMessage="0" allowBlank="1" type="list">
      <formula1>"Yes,No"</formula1>
    </dataValidation>
    <dataValidation sqref="B32" showDropDown="0" showInputMessage="0" showErrorMessage="0" allowBlank="1" type="list">
      <formula1>"Yes,No"</formula1>
    </dataValidation>
    <dataValidation sqref="B33" showDropDown="0" showInputMessage="0" showErrorMessage="0" allowBlank="1" type="list">
      <formula1>"Yes,No"</formula1>
    </dataValidation>
    <dataValidation sqref="B34" showDropDown="0" showInputMessage="0" showErrorMessage="0" allowBlank="1" type="list">
      <formula1>"Yes,No"</formula1>
    </dataValidation>
    <dataValidation sqref="B35" showDropDown="0" showInputMessage="0" showErrorMessage="0" allowBlank="1" type="list">
      <formula1>"Yes,No"</formula1>
    </dataValidation>
    <dataValidation sqref="B36" showDropDown="0" showInputMessage="0" showErrorMessage="0" allowBlank="1" type="list">
      <formula1>"Yes,No"</formula1>
    </dataValidation>
    <dataValidation sqref="B37" showDropDown="0" showInputMessage="0" showErrorMessage="0" allowBlank="1" type="list">
      <formula1>"Yes,No"</formula1>
    </dataValidation>
    <dataValidation sqref="B38" showDropDown="0" showInputMessage="0" showErrorMessage="0" allowBlank="1" type="list">
      <formula1>"Yes,No"</formula1>
    </dataValidation>
    <dataValidation sqref="B39" showDropDown="0" showInputMessage="0" showErrorMessage="0" allowBlank="1" type="list">
      <formula1>"Yes,No"</formula1>
    </dataValidation>
    <dataValidation sqref="B40" showDropDown="0" showInputMessage="0" showErrorMessage="0" allowBlank="1" type="list">
      <formula1>"Yes,No"</formula1>
    </dataValidation>
    <dataValidation sqref="B41" showDropDown="0" showInputMessage="0" showErrorMessage="0" allowBlank="1" type="list">
      <formula1>"Yes,No"</formula1>
    </dataValidation>
  </dataValidations>
  <pageMargins left="0.75" right="0.75" top="1" bottom="1" header="0.5" footer="0.5"/>
</worksheet>
</file>

<file path=xl/worksheets/sheet11.xml><?xml version="1.0" encoding="utf-8"?>
<worksheet xmlns="http://schemas.openxmlformats.org/spreadsheetml/2006/main">
  <sheetPr>
    <outlinePr summaryBelow="1" summaryRight="1"/>
    <pageSetUpPr/>
  </sheetPr>
  <dimension ref="A1:G63"/>
  <sheetViews>
    <sheetView workbookViewId="0">
      <selection activeCell="A1" sqref="A1"/>
    </sheetView>
  </sheetViews>
  <sheetFormatPr baseColWidth="8" defaultRowHeight="15"/>
  <cols>
    <col width="120" customWidth="1" min="1" max="1"/>
    <col width="32" customWidth="1" min="2" max="2"/>
    <col width="2" customWidth="1" min="3" max="3"/>
    <col width="75" customWidth="1" min="4" max="4"/>
    <col hidden="1" width="13" customWidth="1" min="5" max="5"/>
    <col hidden="1" width="13" customWidth="1" min="6" max="6"/>
    <col hidden="1" width="13" customWidth="1" min="7" max="7"/>
  </cols>
  <sheetData>
    <row r="1">
      <c r="A1" s="15" t="inlineStr">
        <is>
          <t>Asset Management</t>
        </is>
      </c>
      <c r="B1" s="16" t="n"/>
      <c r="C1" s="16" t="n"/>
      <c r="D1" s="16" t="n"/>
    </row>
    <row r="2">
      <c r="A2" s="17" t="inlineStr">
        <is>
          <t>Are qualified individuals formally accountable for asset management processes?</t>
        </is>
      </c>
      <c r="B2" s="17" t="inlineStr"/>
      <c r="E2">
        <f>IFERROR(VLOOKUP(B2, {"", 0; "No", 0; "Yes", 1}, 2, 0),0)</f>
        <v/>
      </c>
      <c r="F2" t="inlineStr">
        <is>
          <t>ID.AM</t>
        </is>
      </c>
      <c r="G2" t="inlineStr">
        <is>
          <t>GV.RR</t>
        </is>
      </c>
    </row>
    <row r="3">
      <c r="A3" s="17" t="inlineStr">
        <is>
          <t>Is there a formally documented policy defining asset management processes?</t>
        </is>
      </c>
      <c r="B3" s="17" t="inlineStr"/>
      <c r="E3">
        <f>IFERROR(VLOOKUP(B3, {"", 0; "No", 0; "Yes", 1}, 2, 0),0)</f>
        <v/>
      </c>
      <c r="F3" t="inlineStr">
        <is>
          <t>ID.GV</t>
        </is>
      </c>
      <c r="G3" t="inlineStr">
        <is>
          <t>GV.RM</t>
        </is>
      </c>
    </row>
    <row r="4">
      <c r="A4" s="17" t="inlineStr">
        <is>
          <t>Are SOPs for asset management documented?</t>
        </is>
      </c>
      <c r="B4" s="17" t="inlineStr"/>
      <c r="E4">
        <f>IFERROR(VLOOKUP(B4, {"", 0; "No", 0; "Yes", 1}, 2, 0),0)</f>
        <v/>
      </c>
      <c r="F4" t="inlineStr">
        <is>
          <t>PR.PT</t>
        </is>
      </c>
      <c r="G4" t="inlineStr">
        <is>
          <t>PR.PT</t>
        </is>
      </c>
    </row>
    <row r="5">
      <c r="A5" s="17" t="inlineStr">
        <is>
          <t>These SOPs are reviewed:</t>
        </is>
      </c>
      <c r="B5" s="17" t="inlineStr"/>
      <c r="E5">
        <f>IFERROR(VLOOKUP(B5, {"Never", 0; "Ad-hoc", 1; "Annually", 2; "Quarterly", 3; "Monthly", 4; "Weekly", 5}, 2, 0),0)</f>
        <v/>
      </c>
      <c r="F5" t="inlineStr">
        <is>
          <t>PR.PT</t>
        </is>
      </c>
      <c r="G5" t="inlineStr">
        <is>
          <t>GV.OV</t>
        </is>
      </c>
    </row>
    <row r="6">
      <c r="A6" s="17" t="inlineStr">
        <is>
          <t>Do you have a classification convention for assets?</t>
        </is>
      </c>
      <c r="B6" s="17" t="inlineStr"/>
      <c r="E6">
        <f>IFERROR(VLOOKUP(B6, {"", 0; "No", 0; "Yes", 1}, 2, 0),0)</f>
        <v/>
      </c>
      <c r="F6" t="inlineStr">
        <is>
          <t>ID.AM</t>
        </is>
      </c>
      <c r="G6" t="inlineStr">
        <is>
          <t>ID.AM</t>
        </is>
      </c>
    </row>
    <row r="7">
      <c r="A7" s="17" t="inlineStr">
        <is>
          <t>Is there a process for validating assets comply with asset classifications?</t>
        </is>
      </c>
      <c r="B7" s="17" t="inlineStr"/>
      <c r="E7">
        <f>IFERROR(VLOOKUP(B7, {"", 0; "No", 0; "Yes", 1}, 2, 0),0)</f>
        <v/>
      </c>
      <c r="F7" t="inlineStr">
        <is>
          <t>ID.AM</t>
        </is>
      </c>
      <c r="G7" t="inlineStr">
        <is>
          <t>ID.AM</t>
        </is>
      </c>
    </row>
    <row r="8">
      <c r="A8" s="17" t="inlineStr">
        <is>
          <t>How frequently are assets verified for adherence to asset classifications?</t>
        </is>
      </c>
      <c r="B8" s="17" t="inlineStr"/>
      <c r="E8">
        <f>IFERROR(VLOOKUP(B8, {"", 0; "No", 0; "Yes", 1}, 2, 0),0)</f>
        <v/>
      </c>
      <c r="F8" t="inlineStr">
        <is>
          <t>ID.AM</t>
        </is>
      </c>
      <c r="G8" t="inlineStr">
        <is>
          <t>ID.AM</t>
        </is>
      </c>
    </row>
    <row r="9">
      <c r="A9" s="17" t="inlineStr">
        <is>
          <t>Do you use an enterprise resource planning (ERP) solution for inventory management?</t>
        </is>
      </c>
      <c r="B9" s="17" t="inlineStr"/>
      <c r="E9">
        <f>IFERROR(VLOOKUP(B9, {"", 0; "No", 0; "Yes", 1}, 2, 0),0)</f>
        <v/>
      </c>
      <c r="F9" t="inlineStr">
        <is>
          <t>ID.AM</t>
        </is>
      </c>
      <c r="G9" t="inlineStr">
        <is>
          <t>ID.AM</t>
        </is>
      </c>
    </row>
    <row r="10">
      <c r="A10" s="17" t="inlineStr">
        <is>
          <t>Is an asset inventory maintained in a centralized location?</t>
        </is>
      </c>
      <c r="B10" s="17" t="inlineStr"/>
      <c r="E10">
        <f>IFERROR(VLOOKUP(B10, {"", 0; "No", 0; "Yes", 1}, 2, 0),0)</f>
        <v/>
      </c>
      <c r="F10" t="inlineStr">
        <is>
          <t>ID.AM</t>
        </is>
      </c>
      <c r="G10" t="inlineStr">
        <is>
          <t>ID.AM</t>
        </is>
      </c>
    </row>
    <row r="11">
      <c r="A11" s="17" t="inlineStr">
        <is>
          <t>Is the asset inventory automatically updated where possible?</t>
        </is>
      </c>
      <c r="B11" s="17" t="inlineStr"/>
      <c r="E11">
        <f>IFERROR(VLOOKUP(B11, {"", 0; "No", 0; "Yes", 1}, 2, 0),0)</f>
        <v/>
      </c>
      <c r="F11" t="inlineStr">
        <is>
          <t>ID.AM</t>
        </is>
      </c>
      <c r="G11" t="inlineStr">
        <is>
          <t>ID.AM</t>
        </is>
      </c>
    </row>
    <row r="12">
      <c r="A12" s="17" t="inlineStr">
        <is>
          <t>Is IT notified when all new assets are put into service?</t>
        </is>
      </c>
      <c r="B12" s="17" t="inlineStr"/>
      <c r="E12">
        <f>IFERROR(VLOOKUP(B12, {"", 0; "No", 0; "Yes", 1}, 2, 0),0)</f>
        <v/>
      </c>
      <c r="F12" t="inlineStr">
        <is>
          <t>DE.DP</t>
        </is>
      </c>
      <c r="G12" t="inlineStr">
        <is>
          <t>DE.DP</t>
        </is>
      </c>
    </row>
    <row r="13">
      <c r="A13" s="17" t="inlineStr">
        <is>
          <t>Are records kept for decommissioned assets?</t>
        </is>
      </c>
      <c r="B13" s="17" t="inlineStr"/>
      <c r="E13">
        <f>IFERROR(VLOOKUP(B13, {"", 0; "No", 0; "Yes", 1}, 2, 0),0)</f>
        <v/>
      </c>
      <c r="F13" t="inlineStr">
        <is>
          <t>PR.PT</t>
        </is>
      </c>
      <c r="G13" t="inlineStr">
        <is>
          <t>PR.PT</t>
        </is>
      </c>
    </row>
    <row r="14">
      <c r="A14" s="17" t="inlineStr">
        <is>
          <t>Is a configuration management database used to manage assets?</t>
        </is>
      </c>
      <c r="B14" s="17" t="inlineStr"/>
      <c r="E14">
        <f>IFERROR(VLOOKUP(B14, {"", 0; "No", 0; "Yes", 1}, 2, 0),0)</f>
        <v/>
      </c>
      <c r="F14" t="inlineStr">
        <is>
          <t>PR.IP</t>
        </is>
      </c>
      <c r="G14" t="inlineStr">
        <is>
          <t>PR.IP</t>
        </is>
      </c>
    </row>
    <row r="15">
      <c r="A15" s="17" t="inlineStr">
        <is>
          <t>What percentage of assets have functional owners/groups assigned?</t>
        </is>
      </c>
      <c r="B15" s="17" t="inlineStr"/>
      <c r="E15">
        <f>IFERROR(VLOOKUP(B15, {"None", 0; "Up to 20%", 1; "Up to 40%", 2; "Up to 60%", 3; "Up to 80%", 3; "Up to 100%", 4}, 2, 0),0)</f>
        <v/>
      </c>
      <c r="F15" t="inlineStr">
        <is>
          <t>ID.AM</t>
        </is>
      </c>
      <c r="G15" t="inlineStr">
        <is>
          <t>ID.AM</t>
        </is>
      </c>
    </row>
    <row r="16">
      <c r="A16" s="17" t="inlineStr">
        <is>
          <t>Do all assets use unique tags for tracking?</t>
        </is>
      </c>
      <c r="B16" s="17" t="inlineStr"/>
      <c r="E16">
        <f>IFERROR(VLOOKUP(B16, {"", 0; "No", 0; "Yes", 1}, 2, 0),0)</f>
        <v/>
      </c>
      <c r="F16" t="inlineStr">
        <is>
          <t>PR.PT</t>
        </is>
      </c>
      <c r="G16" t="inlineStr">
        <is>
          <t>PR.PT</t>
        </is>
      </c>
    </row>
    <row r="17">
      <c r="A17" s="17" t="inlineStr">
        <is>
          <t>Do you use licensed and insured couriers for transporting physical assets?</t>
        </is>
      </c>
      <c r="B17" s="17" t="inlineStr"/>
      <c r="E17">
        <f>IFERROR(VLOOKUP(B17, {"", 0; "No", 0; "Yes", 1}, 2, 0),0)</f>
        <v/>
      </c>
      <c r="F17" t="inlineStr">
        <is>
          <t>ID.SC</t>
        </is>
      </c>
      <c r="G17" t="inlineStr">
        <is>
          <t>GV.SC</t>
        </is>
      </c>
    </row>
    <row r="18">
      <c r="A18" s="17" t="inlineStr">
        <is>
          <t>Do your courirs maintain a documented chain of custody?</t>
        </is>
      </c>
      <c r="B18" s="17" t="inlineStr"/>
      <c r="E18">
        <f>IFERROR(VLOOKUP(B18, {"", 0; "No", 0; "Yes", 1}, 2, 0),0)</f>
        <v/>
      </c>
      <c r="F18" t="inlineStr">
        <is>
          <t>ID.SC</t>
        </is>
      </c>
      <c r="G18" t="inlineStr">
        <is>
          <t>GV.SC</t>
        </is>
      </c>
    </row>
    <row r="19">
      <c r="A19" s="17" t="inlineStr">
        <is>
          <t>Is there an SOP for identifying obsolete assets?</t>
        </is>
      </c>
      <c r="B19" s="17" t="inlineStr"/>
      <c r="E19">
        <f>IFERROR(VLOOKUP(B19, {"", 0; "No", 0; "Yes", 1}, 2, 0),0)</f>
        <v/>
      </c>
      <c r="F19" t="inlineStr">
        <is>
          <t>ID.RM</t>
        </is>
      </c>
      <c r="G19" t="inlineStr">
        <is>
          <t>GV.RM</t>
        </is>
      </c>
    </row>
    <row r="20">
      <c r="A20" s="17" t="inlineStr">
        <is>
          <t>Do you enure data is purged from assets which are retired and removed from service?</t>
        </is>
      </c>
      <c r="B20" s="17" t="inlineStr"/>
      <c r="E20">
        <f>IFERROR(VLOOKUP(B20, {"", 0; "No", 0; "Yes", 1}, 2, 0),0)</f>
        <v/>
      </c>
      <c r="F20" t="inlineStr">
        <is>
          <t>PR.IP</t>
        </is>
      </c>
      <c r="G20" t="inlineStr">
        <is>
          <t>PR.IP</t>
        </is>
      </c>
    </row>
    <row r="21">
      <c r="A21" s="17" t="inlineStr">
        <is>
          <t>Do you receive and store letters of destruction for assets which have been submitted for disposal?</t>
        </is>
      </c>
      <c r="B21" s="17" t="inlineStr"/>
      <c r="E21">
        <f>IFERROR(VLOOKUP(B21, {"", 0; "No", 0; "Yes", 1}, 2, 0),0)</f>
        <v/>
      </c>
      <c r="F21" t="inlineStr">
        <is>
          <t>PR.IP</t>
        </is>
      </c>
      <c r="G21" t="inlineStr">
        <is>
          <t>PR.IP</t>
        </is>
      </c>
    </row>
    <row r="22">
      <c r="A22" s="17" t="inlineStr">
        <is>
          <t>Is there a an SOP collecting assets from terminated empployees and contractors?</t>
        </is>
      </c>
      <c r="B22" s="17" t="inlineStr"/>
      <c r="E22">
        <f>IFERROR(VLOOKUP(B22, {"", 0; "No", 0; "Yes", 1}, 2, 0),0)</f>
        <v/>
      </c>
      <c r="F22" t="inlineStr">
        <is>
          <t>PR.DS</t>
        </is>
      </c>
      <c r="G22" t="inlineStr">
        <is>
          <t>ID.AM</t>
        </is>
      </c>
    </row>
    <row r="23">
      <c r="A23" s="17" t="inlineStr">
        <is>
          <t>Are employee devices prohibited from accessing and storing company data?</t>
        </is>
      </c>
      <c r="B23" s="17" t="inlineStr"/>
      <c r="E23">
        <f>IFERROR(VLOOKUP(B23, {"", 0; "No", 0; "Yes", 1}, 2, 0),0)</f>
        <v/>
      </c>
      <c r="F23" t="inlineStr">
        <is>
          <t>PR.DS</t>
        </is>
      </c>
      <c r="G23" t="inlineStr">
        <is>
          <t>ID.AM</t>
        </is>
      </c>
    </row>
    <row r="24">
      <c r="A24" s="17" t="inlineStr">
        <is>
          <t>What percentage of company assets are under a device management solution (such as MDM)?</t>
        </is>
      </c>
      <c r="B24" s="17" t="inlineStr"/>
      <c r="E24">
        <f>IFERROR(VLOOKUP(B24, {"None", 0; "Up to 20%", 1; "Up to 40%", 2; "Up to 60%", 3; "Up to 80%", 3; "Up to 100%", 4}, 2, 0),0)</f>
        <v/>
      </c>
      <c r="F24" t="inlineStr">
        <is>
          <t>PR.DS</t>
        </is>
      </c>
      <c r="G24" t="inlineStr">
        <is>
          <t>ID.AM</t>
        </is>
      </c>
    </row>
    <row r="25">
      <c r="A25" s="17" t="inlineStr">
        <is>
          <t>What percentage of applicable assets leverage automatic lock screens where possible?</t>
        </is>
      </c>
      <c r="B25" s="17" t="inlineStr"/>
      <c r="E25">
        <f>IFERROR(VLOOKUP(B25, {"None", 0; "Up to 20%", 1; "Up to 40%", 2; "Up to 60%", 3; "Up to 80%", 3; "Up to 100%", 4}, 2, 0),0)</f>
        <v/>
      </c>
      <c r="F25" t="inlineStr">
        <is>
          <t>PR.DS</t>
        </is>
      </c>
      <c r="G25" t="inlineStr">
        <is>
          <t>PR.DS</t>
        </is>
      </c>
    </row>
    <row r="26">
      <c r="A26" s="17" t="inlineStr">
        <is>
          <t>What percentage of assets have gelocation enabled where possible?</t>
        </is>
      </c>
      <c r="B26" s="17" t="inlineStr"/>
      <c r="E26">
        <f>IFERROR(VLOOKUP(B26, {"None", 0; "Up to 20%", 1; "Up to 40%", 2; "Up to 60%", 3; "Up to 80%", 3; "Up to 100%", 4}, 2, 0),0)</f>
        <v/>
      </c>
      <c r="F26" t="inlineStr">
        <is>
          <t>PR.DS</t>
        </is>
      </c>
      <c r="G26" t="inlineStr">
        <is>
          <t>ID.AM</t>
        </is>
      </c>
    </row>
    <row r="27">
      <c r="A27" s="15" t="inlineStr">
        <is>
          <t>Awareness</t>
        </is>
      </c>
      <c r="B27" s="16" t="n"/>
      <c r="C27" s="16" t="n"/>
      <c r="D27" s="16" t="n"/>
    </row>
    <row r="28">
      <c r="A28" s="17" t="inlineStr">
        <is>
          <t>Are qualified individuals formally accountable for awareness processes?</t>
        </is>
      </c>
      <c r="B28" s="17" t="inlineStr"/>
      <c r="E28">
        <f>IFERROR(VLOOKUP(B28, {"", 0; "No", 0; "Yes", 1}, 2, 0),0)</f>
        <v/>
      </c>
      <c r="F28" t="inlineStr">
        <is>
          <t>ID.AM</t>
        </is>
      </c>
      <c r="G28" t="inlineStr">
        <is>
          <t>GV.RR</t>
        </is>
      </c>
    </row>
    <row r="29">
      <c r="A29" s="17" t="inlineStr">
        <is>
          <t>Is there a formally documented policy defining awareness processes?</t>
        </is>
      </c>
      <c r="B29" s="17" t="inlineStr"/>
      <c r="E29">
        <f>IFERROR(VLOOKUP(B29, {"", 0; "No", 0; "Yes", 1}, 2, 0),0)</f>
        <v/>
      </c>
      <c r="F29" t="inlineStr">
        <is>
          <t>ID.GV</t>
        </is>
      </c>
      <c r="G29" t="inlineStr">
        <is>
          <t>GV.RM</t>
        </is>
      </c>
    </row>
    <row r="30">
      <c r="A30" s="17" t="inlineStr">
        <is>
          <t>Are SOPs for awareness documented?</t>
        </is>
      </c>
      <c r="B30" s="17" t="inlineStr"/>
      <c r="E30">
        <f>IFERROR(VLOOKUP(B30, {"", 0; "No", 0; "Yes", 1}, 2, 0),0)</f>
        <v/>
      </c>
      <c r="F30" t="inlineStr">
        <is>
          <t>PR.PT</t>
        </is>
      </c>
      <c r="G30" t="inlineStr">
        <is>
          <t>PR.PT</t>
        </is>
      </c>
    </row>
    <row r="31">
      <c r="A31" s="17" t="inlineStr">
        <is>
          <t>These SOPs are reviewed:</t>
        </is>
      </c>
      <c r="B31" s="17" t="inlineStr"/>
      <c r="E31">
        <f>IFERROR(VLOOKUP(B31, {"Never", 0; "Ad-hoc", 1; "Annually", 2; "Quarterly", 3; "Monthly", 4; "Weekly", 5}, 2, 0),0)</f>
        <v/>
      </c>
      <c r="F31" t="inlineStr">
        <is>
          <t>PR.PT</t>
        </is>
      </c>
      <c r="G31" t="inlineStr">
        <is>
          <t>GV.OV</t>
        </is>
      </c>
    </row>
    <row r="32">
      <c r="A32" s="17" t="inlineStr">
        <is>
          <t>Are cybersecurity personnel trained and understand their roles and responsibilities?</t>
        </is>
      </c>
      <c r="B32" s="17" t="inlineStr"/>
      <c r="E32">
        <f>IFERROR(VLOOKUP(B32, {"", 0; "No", 0; "Yes", 1}, 2, 0),0)</f>
        <v/>
      </c>
      <c r="F32" t="inlineStr">
        <is>
          <t>PR.AT</t>
        </is>
      </c>
      <c r="G32" t="inlineStr">
        <is>
          <t>PR.AT</t>
        </is>
      </c>
    </row>
    <row r="33">
      <c r="A33" s="17" t="inlineStr">
        <is>
          <t>Are physical security personnel trained and understand their roles and responsibilities?</t>
        </is>
      </c>
      <c r="B33" s="17" t="inlineStr"/>
      <c r="E33">
        <f>IFERROR(VLOOKUP(B33, {"", 0; "No", 0; "Yes", 1}, 2, 0),0)</f>
        <v/>
      </c>
      <c r="F33" t="inlineStr">
        <is>
          <t>PR.AT</t>
        </is>
      </c>
      <c r="G33" t="inlineStr">
        <is>
          <t>PR.AT</t>
        </is>
      </c>
    </row>
    <row r="34">
      <c r="A34" s="15" t="inlineStr">
        <is>
          <t>Backup Management</t>
        </is>
      </c>
      <c r="B34" s="16" t="n"/>
      <c r="C34" s="16" t="n"/>
      <c r="D34" s="16" t="n"/>
    </row>
    <row r="35">
      <c r="A35" s="17" t="inlineStr">
        <is>
          <t>Are qualified individuals formally accountable for backup management processes?</t>
        </is>
      </c>
      <c r="B35" s="17" t="inlineStr"/>
      <c r="E35">
        <f>IFERROR(VLOOKUP(B35, {"", 0; "No", 0; "Yes", 1}, 2, 0),0)</f>
        <v/>
      </c>
      <c r="F35" t="inlineStr">
        <is>
          <t>ID.AM</t>
        </is>
      </c>
      <c r="G35" t="inlineStr">
        <is>
          <t>GV.RR</t>
        </is>
      </c>
    </row>
    <row r="36">
      <c r="A36" s="17" t="inlineStr">
        <is>
          <t>Is there a formally documented policy defining backup management processes?</t>
        </is>
      </c>
      <c r="B36" s="17" t="inlineStr"/>
      <c r="E36">
        <f>IFERROR(VLOOKUP(B36, {"", 0; "No", 0; "Yes", 1}, 2, 0),0)</f>
        <v/>
      </c>
      <c r="F36" t="inlineStr">
        <is>
          <t>ID.GV</t>
        </is>
      </c>
      <c r="G36" t="inlineStr">
        <is>
          <t>GV.RM</t>
        </is>
      </c>
    </row>
    <row r="37">
      <c r="A37" s="17" t="inlineStr">
        <is>
          <t>Are SOPs for backup management documented?</t>
        </is>
      </c>
      <c r="B37" s="17" t="inlineStr"/>
      <c r="E37">
        <f>IFERROR(VLOOKUP(B37, {"", 0; "No", 0; "Yes", 1}, 2, 0),0)</f>
        <v/>
      </c>
      <c r="F37" t="inlineStr">
        <is>
          <t>PR.PT</t>
        </is>
      </c>
      <c r="G37" t="inlineStr">
        <is>
          <t>PR.PT</t>
        </is>
      </c>
    </row>
    <row r="38">
      <c r="A38" s="17" t="inlineStr">
        <is>
          <t>These SOPs are reviewed:</t>
        </is>
      </c>
      <c r="B38" s="17" t="inlineStr"/>
      <c r="E38">
        <f>IFERROR(VLOOKUP(B38, {"Never", 0; "Ad-hoc", 1; "Annually", 2; "Quarterly", 3; "Monthly", 4; "Weekly", 5}, 2, 0),0)</f>
        <v/>
      </c>
      <c r="F38" t="inlineStr">
        <is>
          <t>PR.PT</t>
        </is>
      </c>
      <c r="G38" t="inlineStr">
        <is>
          <t>GV.OV</t>
        </is>
      </c>
    </row>
    <row r="39">
      <c r="A39" s="15" t="inlineStr">
        <is>
          <t>Incident Response</t>
        </is>
      </c>
      <c r="B39" s="16" t="n"/>
      <c r="C39" s="16" t="n"/>
      <c r="D39" s="16" t="n"/>
    </row>
    <row r="40">
      <c r="A40" s="17" t="inlineStr">
        <is>
          <t>Are qualified individuals formally accountable for incident response processes?</t>
        </is>
      </c>
      <c r="B40" s="17" t="inlineStr"/>
      <c r="E40">
        <f>IFERROR(VLOOKUP(B40, {"", 0; "No", 0; "Yes", 1}, 2, 0),0)</f>
        <v/>
      </c>
      <c r="F40" t="inlineStr">
        <is>
          <t>ID.AM</t>
        </is>
      </c>
      <c r="G40" t="inlineStr">
        <is>
          <t>GV.RR</t>
        </is>
      </c>
    </row>
    <row r="41">
      <c r="A41" s="17" t="inlineStr">
        <is>
          <t>Is there a formally documented policy defining incident response processes?</t>
        </is>
      </c>
      <c r="B41" s="17" t="inlineStr"/>
      <c r="E41">
        <f>IFERROR(VLOOKUP(B41, {"", 0; "No", 0; "Yes", 1}, 2, 0),0)</f>
        <v/>
      </c>
      <c r="F41" t="inlineStr">
        <is>
          <t>ID.GV</t>
        </is>
      </c>
      <c r="G41" t="inlineStr">
        <is>
          <t>GV.RM</t>
        </is>
      </c>
    </row>
    <row r="42">
      <c r="A42" s="17" t="inlineStr">
        <is>
          <t>Are SOPs for incident response documented?</t>
        </is>
      </c>
      <c r="B42" s="17" t="inlineStr"/>
      <c r="E42">
        <f>IFERROR(VLOOKUP(B42, {"", 0; "No", 0; "Yes", 1}, 2, 0),0)</f>
        <v/>
      </c>
      <c r="F42" t="inlineStr">
        <is>
          <t>PR.PT</t>
        </is>
      </c>
      <c r="G42" t="inlineStr">
        <is>
          <t>PR.PT</t>
        </is>
      </c>
    </row>
    <row r="43">
      <c r="A43" s="17" t="inlineStr">
        <is>
          <t>These SOPs are reviewed:</t>
        </is>
      </c>
      <c r="B43" s="17" t="inlineStr"/>
      <c r="E43">
        <f>IFERROR(VLOOKUP(B43, {"Never", 0; "Ad-hoc", 1; "Annually", 2; "Quarterly", 3; "Monthly", 4; "Weekly", 5}, 2, 0),0)</f>
        <v/>
      </c>
      <c r="F43" t="inlineStr">
        <is>
          <t>PR.PT</t>
        </is>
      </c>
      <c r="G43" t="inlineStr">
        <is>
          <t>GV.OV</t>
        </is>
      </c>
    </row>
    <row r="44">
      <c r="A44" s="17" t="inlineStr">
        <is>
          <t>Does your incident response policy formally define an "incident" in accordance with FIPS 200?</t>
        </is>
      </c>
      <c r="B44" s="17" t="inlineStr"/>
      <c r="E44">
        <f>IFERROR(VLOOKUP(B44, {"", 0; "No", 0; "Yes", 1}, 2, 0),0)</f>
        <v/>
      </c>
      <c r="F44" t="inlineStr">
        <is>
          <t>DE.AE</t>
        </is>
      </c>
      <c r="G44" t="inlineStr">
        <is>
          <t>DE.AE</t>
        </is>
      </c>
    </row>
    <row r="45">
      <c r="A45" s="17" t="inlineStr">
        <is>
          <t>Do your SOPs include established alert thresholds?</t>
        </is>
      </c>
      <c r="B45" s="17" t="inlineStr"/>
      <c r="E45">
        <f>IFERROR(VLOOKUP(B45, {"", 0; "No", 0; "Yes", 1}, 2, 0),0)</f>
        <v/>
      </c>
      <c r="F45" t="inlineStr">
        <is>
          <t>DE.AE</t>
        </is>
      </c>
      <c r="G45" t="inlineStr">
        <is>
          <t>DE.AE</t>
        </is>
      </c>
    </row>
    <row r="46">
      <c r="A46" s="17" t="inlineStr">
        <is>
          <t>Do your SOPs include processes for initiating or delegating foresnsic investigations?</t>
        </is>
      </c>
      <c r="B46" s="17" t="inlineStr"/>
      <c r="E46">
        <f>IFERROR(VLOOKUP(B46, {"", 0; "No", 0; "Yes", 1}, 2, 0),0)</f>
        <v/>
      </c>
      <c r="F46" t="inlineStr">
        <is>
          <t>RS.AN</t>
        </is>
      </c>
      <c r="G46" t="inlineStr">
        <is>
          <t>RS.AN</t>
        </is>
      </c>
    </row>
    <row r="47">
      <c r="A47" s="17" t="inlineStr">
        <is>
          <t>Are foresnsic investigations carried out by qualified professionals?</t>
        </is>
      </c>
      <c r="B47" s="17" t="inlineStr"/>
      <c r="E47">
        <f>IFERROR(VLOOKUP(B47, {"", 0; "No", 0; "Yes", 1}, 2, 0),0)</f>
        <v/>
      </c>
      <c r="F47" t="inlineStr">
        <is>
          <t>RS.AN</t>
        </is>
      </c>
      <c r="G47" t="inlineStr">
        <is>
          <t>RS.AN</t>
        </is>
      </c>
    </row>
    <row r="48">
      <c r="A48" s="17" t="inlineStr">
        <is>
          <t>Are foresnsic investigations carried out in isolated environments?</t>
        </is>
      </c>
      <c r="B48" s="17" t="inlineStr"/>
      <c r="E48">
        <f>IFERROR(VLOOKUP(B48, {"", 0; "No", 0; "Yes", 1}, 2, 0),0)</f>
        <v/>
      </c>
      <c r="F48" t="inlineStr">
        <is>
          <t>RS.AN</t>
        </is>
      </c>
      <c r="G48" t="inlineStr">
        <is>
          <t>RS.AN</t>
        </is>
      </c>
    </row>
    <row r="49">
      <c r="A49" s="17" t="inlineStr">
        <is>
          <t>Do foresnsic investigations have processes to protect the integrity of an asset's state at the time of investigation?</t>
        </is>
      </c>
      <c r="B49" s="17" t="inlineStr"/>
      <c r="E49">
        <f>IFERROR(VLOOKUP(B49, {"", 0; "No", 0; "Yes", 1}, 2, 0),0)</f>
        <v/>
      </c>
      <c r="F49" t="inlineStr">
        <is>
          <t>RS.AN</t>
        </is>
      </c>
      <c r="G49" t="inlineStr">
        <is>
          <t>RS.AN</t>
        </is>
      </c>
    </row>
    <row r="50">
      <c r="A50" s="17" t="inlineStr">
        <is>
          <t>Do foresnsic investigations have processes to protect the chain of custody?</t>
        </is>
      </c>
      <c r="B50" s="17" t="inlineStr"/>
      <c r="E50">
        <f>IFERROR(VLOOKUP(B50, {"", 0; "No", 0; "Yes", 1}, 2, 0),0)</f>
        <v/>
      </c>
      <c r="F50" t="inlineStr">
        <is>
          <t>RS.AN</t>
        </is>
      </c>
      <c r="G50" t="inlineStr">
        <is>
          <t>RS.AN</t>
        </is>
      </c>
    </row>
    <row r="51">
      <c r="A51" s="15" t="inlineStr">
        <is>
          <t>Monitoring and Alerting</t>
        </is>
      </c>
      <c r="B51" s="16" t="n"/>
      <c r="C51" s="16" t="n"/>
      <c r="D51" s="16" t="n"/>
    </row>
    <row r="52">
      <c r="A52" s="17" t="inlineStr">
        <is>
          <t>Are qualified individuals formally accountable for monitoring and alerting processes?</t>
        </is>
      </c>
      <c r="B52" s="17" t="inlineStr"/>
      <c r="E52">
        <f>IFERROR(VLOOKUP(B52, {"", 0; "No", 0; "Yes", 1}, 2, 0),0)</f>
        <v/>
      </c>
      <c r="F52" t="inlineStr">
        <is>
          <t>DE.DP</t>
        </is>
      </c>
      <c r="G52" t="inlineStr">
        <is>
          <t>DE.DP</t>
        </is>
      </c>
    </row>
    <row r="53">
      <c r="A53" s="17" t="inlineStr">
        <is>
          <t>Is there a formally documented policy defining monitoring and alerting processes?</t>
        </is>
      </c>
      <c r="B53" s="17" t="inlineStr"/>
      <c r="E53">
        <f>IFERROR(VLOOKUP(B53, {"", 0; "No", 0; "Yes", 1}, 2, 0),0)</f>
        <v/>
      </c>
      <c r="F53" t="inlineStr">
        <is>
          <t>ID.GV</t>
        </is>
      </c>
      <c r="G53" t="inlineStr">
        <is>
          <t>GV.RM</t>
        </is>
      </c>
    </row>
    <row r="54">
      <c r="A54" s="17" t="inlineStr">
        <is>
          <t>Are SOPs for monitoring and alerting documented?</t>
        </is>
      </c>
      <c r="B54" s="17" t="inlineStr"/>
      <c r="E54">
        <f>IFERROR(VLOOKUP(B54, {"", 0; "No", 0; "Yes", 1}, 2, 0),0)</f>
        <v/>
      </c>
      <c r="F54" t="inlineStr">
        <is>
          <t>PR.PT</t>
        </is>
      </c>
      <c r="G54" t="inlineStr">
        <is>
          <t>PR.PT</t>
        </is>
      </c>
    </row>
    <row r="55">
      <c r="A55" s="17" t="inlineStr">
        <is>
          <t>These SOPs are reviewed:</t>
        </is>
      </c>
      <c r="B55" s="17" t="inlineStr"/>
      <c r="E55">
        <f>IFERROR(VLOOKUP(B55, {"Never", 0; "Ad-hoc", 1; "Annually", 2; "Quarterly", 3; "Monthly", 4; "Weekly", 5}, 2, 0),0)</f>
        <v/>
      </c>
      <c r="F55" t="inlineStr">
        <is>
          <t>PR.PT</t>
        </is>
      </c>
      <c r="G55" t="inlineStr">
        <is>
          <t>GV.OV</t>
        </is>
      </c>
    </row>
    <row r="56">
      <c r="A56" s="17" t="inlineStr">
        <is>
          <t>Does your SOP include processes to ensure all notables from your detection systems are appropriately reviewed?</t>
        </is>
      </c>
      <c r="B56" s="17" t="inlineStr"/>
      <c r="E56">
        <f>IFERROR(VLOOKUP(B56, {"", 0; "No", 0; "Yes", 1}, 2, 0),0)</f>
        <v/>
      </c>
      <c r="F56" t="inlineStr">
        <is>
          <t>RS.AN</t>
        </is>
      </c>
      <c r="G56" t="inlineStr">
        <is>
          <t>RS.MA</t>
        </is>
      </c>
    </row>
    <row r="57">
      <c r="A57" s="15" t="inlineStr">
        <is>
          <t>Threat Intelligence</t>
        </is>
      </c>
      <c r="B57" s="16" t="n"/>
      <c r="C57" s="16" t="n"/>
      <c r="D57" s="16" t="n"/>
    </row>
    <row r="58">
      <c r="A58" s="17" t="inlineStr">
        <is>
          <t>Are qualified individuals formally accountable for threat intelligence processes?</t>
        </is>
      </c>
      <c r="B58" s="17" t="inlineStr"/>
      <c r="E58">
        <f>IFERROR(VLOOKUP(B58, {"", 0; "No", 0; "Yes", 1}, 2, 0),0)</f>
        <v/>
      </c>
      <c r="F58" t="inlineStr">
        <is>
          <t>ID.AM</t>
        </is>
      </c>
      <c r="G58" t="inlineStr">
        <is>
          <t>GV.RR</t>
        </is>
      </c>
    </row>
    <row r="59">
      <c r="A59" s="17" t="inlineStr">
        <is>
          <t>Is there a formally documented policy defining threat intelligence processes?</t>
        </is>
      </c>
      <c r="B59" s="17" t="inlineStr"/>
      <c r="E59">
        <f>IFERROR(VLOOKUP(B59, {"", 0; "No", 0; "Yes", 1}, 2, 0),0)</f>
        <v/>
      </c>
      <c r="F59" t="inlineStr">
        <is>
          <t>ID.GV</t>
        </is>
      </c>
      <c r="G59" t="inlineStr">
        <is>
          <t>GV.RM</t>
        </is>
      </c>
    </row>
    <row r="60">
      <c r="A60" s="17" t="inlineStr">
        <is>
          <t>Are SOPs for threat intelligence documented?</t>
        </is>
      </c>
      <c r="B60" s="17" t="inlineStr"/>
      <c r="E60">
        <f>IFERROR(VLOOKUP(B60, {"", 0; "No", 0; "Yes", 1}, 2, 0),0)</f>
        <v/>
      </c>
      <c r="F60" t="inlineStr">
        <is>
          <t>PR.PT</t>
        </is>
      </c>
      <c r="G60" t="inlineStr">
        <is>
          <t>PR.PT</t>
        </is>
      </c>
    </row>
    <row r="61">
      <c r="A61" s="17" t="inlineStr">
        <is>
          <t>These SOPs are reviewed:</t>
        </is>
      </c>
      <c r="B61" s="17" t="inlineStr"/>
      <c r="E61">
        <f>IFERROR(VLOOKUP(B61, {"Never", 0; "Ad-hoc", 1; "Annually", 2; "Quarterly", 3; "Monthly", 4; "Weekly", 5}, 2, 0),0)</f>
        <v/>
      </c>
      <c r="F61" t="inlineStr">
        <is>
          <t>PR.PT</t>
        </is>
      </c>
      <c r="G61" t="inlineStr">
        <is>
          <t>GV.OV</t>
        </is>
      </c>
    </row>
    <row r="62">
      <c r="A62" s="17" t="inlineStr">
        <is>
          <t>Does your threat intelligence process collect and analyze intelligence from information sharing forums?</t>
        </is>
      </c>
      <c r="B62" s="17" t="inlineStr"/>
      <c r="E62">
        <f>IFERROR(VLOOKUP(B62, {"", 0; "No", 0; "Yes", 1}, 2, 0),0)</f>
        <v/>
      </c>
      <c r="F62" t="inlineStr">
        <is>
          <t>ID.RA</t>
        </is>
      </c>
      <c r="G62" t="inlineStr">
        <is>
          <t>ID.RA</t>
        </is>
      </c>
    </row>
    <row r="63">
      <c r="A63" s="17" t="inlineStr">
        <is>
          <t>Does your threat intelligence process collect and analyze intelligence from external information sources?</t>
        </is>
      </c>
      <c r="B63" s="17" t="inlineStr"/>
      <c r="E63">
        <f>IFERROR(VLOOKUP(B63, {"", 0; "No", 0; "Yes", 1}, 2, 0),0)</f>
        <v/>
      </c>
      <c r="F63" t="inlineStr">
        <is>
          <t>ID.RA</t>
        </is>
      </c>
      <c r="G63" t="inlineStr">
        <is>
          <t>ID.RA</t>
        </is>
      </c>
    </row>
  </sheetData>
  <dataValidations count="57">
    <dataValidation sqref="B2" showDropDown="0" showInputMessage="0" showErrorMessage="0" allowBlank="1" type="list">
      <formula1>"Yes,No"</formula1>
    </dataValidation>
    <dataValidation sqref="B3" showDropDown="0" showInputMessage="0" showErrorMessage="0" allowBlank="1" type="list">
      <formula1>"Yes,No"</formula1>
    </dataValidation>
    <dataValidation sqref="B4" showDropDown="0" showInputMessage="0" showErrorMessage="0" allowBlank="1" type="list">
      <formula1>"Yes,No"</formula1>
    </dataValidation>
    <dataValidation sqref="B5" showDropDown="0" showInputMessage="0" showErrorMessage="0" allowBlank="1" type="list">
      <formula1>"Never,Ad-hoc,Annually,Quarterly,Monthly"</formula1>
    </dataValidation>
    <dataValidation sqref="B6" showDropDown="0" showInputMessage="0" showErrorMessage="0" allowBlank="1" type="list">
      <formula1>"Yes,No"</formula1>
    </dataValidation>
    <dataValidation sqref="B7" showDropDown="0" showInputMessage="0" showErrorMessage="0" allowBlank="1" type="list">
      <formula1>"Yes,No"</formula1>
    </dataValidation>
    <dataValidation sqref="B8" showDropDown="0" showInputMessage="0" showErrorMessage="0" allowBlank="1" type="list">
      <formula1>"Yes,No"</formula1>
    </dataValidation>
    <dataValidation sqref="B9" showDropDown="0" showInputMessage="0" showErrorMessage="0" allowBlank="1" type="list">
      <formula1>"Yes,No"</formula1>
    </dataValidation>
    <dataValidation sqref="B10" showDropDown="0" showInputMessage="0" showErrorMessage="0" allowBlank="1" type="list">
      <formula1>"Yes,No"</formula1>
    </dataValidation>
    <dataValidation sqref="B11" showDropDown="0" showInputMessage="0" showErrorMessage="0" allowBlank="1" type="list">
      <formula1>"Yes,No"</formula1>
    </dataValidation>
    <dataValidation sqref="B12" showDropDown="0" showInputMessage="0" showErrorMessage="0" allowBlank="1" type="list">
      <formula1>"Yes,No"</formula1>
    </dataValidation>
    <dataValidation sqref="B13" showDropDown="0" showInputMessage="0" showErrorMessage="0" allowBlank="1" type="list">
      <formula1>"Yes,No"</formula1>
    </dataValidation>
    <dataValidation sqref="B14" showDropDown="0" showInputMessage="0" showErrorMessage="0" allowBlank="1" type="list">
      <formula1>"Yes,No"</formula1>
    </dataValidation>
    <dataValidation sqref="B15" showDropDown="0" showInputMessage="0" showErrorMessage="0" allowBlank="1" type="list">
      <formula1>"None,Up to 20%,Up to 40%,Up to 60%,Up to 80%,Up to 100%"</formula1>
    </dataValidation>
    <dataValidation sqref="B16" showDropDown="0" showInputMessage="0" showErrorMessage="0" allowBlank="1" type="list">
      <formula1>"Yes,No"</formula1>
    </dataValidation>
    <dataValidation sqref="B17" showDropDown="0" showInputMessage="0" showErrorMessage="0" allowBlank="1" type="list">
      <formula1>"Yes,No"</formula1>
    </dataValidation>
    <dataValidation sqref="B18" showDropDown="0" showInputMessage="0" showErrorMessage="0" allowBlank="1" type="list">
      <formula1>"Yes,No"</formula1>
    </dataValidation>
    <dataValidation sqref="B19" showDropDown="0" showInputMessage="0" showErrorMessage="0" allowBlank="1" type="list">
      <formula1>"Yes,No"</formula1>
    </dataValidation>
    <dataValidation sqref="B20" showDropDown="0" showInputMessage="0" showErrorMessage="0" allowBlank="1" type="list">
      <formula1>"Yes,No"</formula1>
    </dataValidation>
    <dataValidation sqref="B21" showDropDown="0" showInputMessage="0" showErrorMessage="0" allowBlank="1" type="list">
      <formula1>"Yes,No"</formula1>
    </dataValidation>
    <dataValidation sqref="B22" showDropDown="0" showInputMessage="0" showErrorMessage="0" allowBlank="1" type="list">
      <formula1>"Yes,No"</formula1>
    </dataValidation>
    <dataValidation sqref="B23" showDropDown="0" showInputMessage="0" showErrorMessage="0" allowBlank="1" type="list">
      <formula1>"Yes,No"</formula1>
    </dataValidation>
    <dataValidation sqref="B24" showDropDown="0" showInputMessage="0" showErrorMessage="0" allowBlank="1" type="list">
      <formula1>"None,Up to 20%,Up to 40%,Up to 60%,Up to 80%,Up to 100%"</formula1>
    </dataValidation>
    <dataValidation sqref="B25" showDropDown="0" showInputMessage="0" showErrorMessage="0" allowBlank="1" type="list">
      <formula1>"None,Up to 20%,Up to 40%,Up to 60%,Up to 80%,Up to 100%"</formula1>
    </dataValidation>
    <dataValidation sqref="B26" showDropDown="0" showInputMessage="0" showErrorMessage="0" allowBlank="1" type="list">
      <formula1>"None,Up to 20%,Up to 40%,Up to 60%,Up to 80%,Up to 100%"</formula1>
    </dataValidation>
    <dataValidation sqref="B28" showDropDown="0" showInputMessage="0" showErrorMessage="0" allowBlank="1" type="list">
      <formula1>"Yes,No"</formula1>
    </dataValidation>
    <dataValidation sqref="B29" showDropDown="0" showInputMessage="0" showErrorMessage="0" allowBlank="1" type="list">
      <formula1>"Yes,No"</formula1>
    </dataValidation>
    <dataValidation sqref="B30" showDropDown="0" showInputMessage="0" showErrorMessage="0" allowBlank="1" type="list">
      <formula1>"Yes,No"</formula1>
    </dataValidation>
    <dataValidation sqref="B31" showDropDown="0" showInputMessage="0" showErrorMessage="0" allowBlank="1" type="list">
      <formula1>"Never,Ad-hoc,Annually,Quarterly,Monthly"</formula1>
    </dataValidation>
    <dataValidation sqref="B32" showDropDown="0" showInputMessage="0" showErrorMessage="0" allowBlank="1" type="list">
      <formula1>"Yes,No"</formula1>
    </dataValidation>
    <dataValidation sqref="B33" showDropDown="0" showInputMessage="0" showErrorMessage="0" allowBlank="1" type="list">
      <formula1>"Yes,No"</formula1>
    </dataValidation>
    <dataValidation sqref="B35" showDropDown="0" showInputMessage="0" showErrorMessage="0" allowBlank="1" type="list">
      <formula1>"Yes,No"</formula1>
    </dataValidation>
    <dataValidation sqref="B36" showDropDown="0" showInputMessage="0" showErrorMessage="0" allowBlank="1" type="list">
      <formula1>"Yes,No"</formula1>
    </dataValidation>
    <dataValidation sqref="B37" showDropDown="0" showInputMessage="0" showErrorMessage="0" allowBlank="1" type="list">
      <formula1>"Yes,No"</formula1>
    </dataValidation>
    <dataValidation sqref="B38" showDropDown="0" showInputMessage="0" showErrorMessage="0" allowBlank="1" type="list">
      <formula1>"Never,Ad-hoc,Annually,Quarterly,Monthly"</formula1>
    </dataValidation>
    <dataValidation sqref="B40" showDropDown="0" showInputMessage="0" showErrorMessage="0" allowBlank="1" type="list">
      <formula1>"Yes,No"</formula1>
    </dataValidation>
    <dataValidation sqref="B41" showDropDown="0" showInputMessage="0" showErrorMessage="0" allowBlank="1" type="list">
      <formula1>"Yes,No"</formula1>
    </dataValidation>
    <dataValidation sqref="B42" showDropDown="0" showInputMessage="0" showErrorMessage="0" allowBlank="1" type="list">
      <formula1>"Yes,No"</formula1>
    </dataValidation>
    <dataValidation sqref="B43" showDropDown="0" showInputMessage="0" showErrorMessage="0" allowBlank="1" type="list">
      <formula1>"Never,Ad-hoc,Annually,Quarterly,Monthly"</formula1>
    </dataValidation>
    <dataValidation sqref="B44" showDropDown="0" showInputMessage="0" showErrorMessage="0" allowBlank="1" type="list">
      <formula1>"Yes,No"</formula1>
    </dataValidation>
    <dataValidation sqref="B45" showDropDown="0" showInputMessage="0" showErrorMessage="0" allowBlank="1" type="list">
      <formula1>"Yes,No"</formula1>
    </dataValidation>
    <dataValidation sqref="B46" showDropDown="0" showInputMessage="0" showErrorMessage="0" allowBlank="1" type="list">
      <formula1>"Yes,No"</formula1>
    </dataValidation>
    <dataValidation sqref="B47" showDropDown="0" showInputMessage="0" showErrorMessage="0" allowBlank="1" type="list">
      <formula1>"Yes,No"</formula1>
    </dataValidation>
    <dataValidation sqref="B48" showDropDown="0" showInputMessage="0" showErrorMessage="0" allowBlank="1" type="list">
      <formula1>"Yes,No"</formula1>
    </dataValidation>
    <dataValidation sqref="B49" showDropDown="0" showInputMessage="0" showErrorMessage="0" allowBlank="1" type="list">
      <formula1>"Yes,No"</formula1>
    </dataValidation>
    <dataValidation sqref="B50" showDropDown="0" showInputMessage="0" showErrorMessage="0" allowBlank="1" type="list">
      <formula1>"Yes,No"</formula1>
    </dataValidation>
    <dataValidation sqref="B52" showDropDown="0" showInputMessage="0" showErrorMessage="0" allowBlank="1" type="list">
      <formula1>"Yes,No"</formula1>
    </dataValidation>
    <dataValidation sqref="B53" showDropDown="0" showInputMessage="0" showErrorMessage="0" allowBlank="1" type="list">
      <formula1>"Yes,No"</formula1>
    </dataValidation>
    <dataValidation sqref="B54" showDropDown="0" showInputMessage="0" showErrorMessage="0" allowBlank="1" type="list">
      <formula1>"Yes,No"</formula1>
    </dataValidation>
    <dataValidation sqref="B55" showDropDown="0" showInputMessage="0" showErrorMessage="0" allowBlank="1" type="list">
      <formula1>"Never,Ad-hoc,Annually,Quarterly,Monthly"</formula1>
    </dataValidation>
    <dataValidation sqref="B56" showDropDown="0" showInputMessage="0" showErrorMessage="0" allowBlank="1" type="list">
      <formula1>"Yes,No"</formula1>
    </dataValidation>
    <dataValidation sqref="B58" showDropDown="0" showInputMessage="0" showErrorMessage="0" allowBlank="1" type="list">
      <formula1>"Yes,No"</formula1>
    </dataValidation>
    <dataValidation sqref="B59" showDropDown="0" showInputMessage="0" showErrorMessage="0" allowBlank="1" type="list">
      <formula1>"Yes,No"</formula1>
    </dataValidation>
    <dataValidation sqref="B60" showDropDown="0" showInputMessage="0" showErrorMessage="0" allowBlank="1" type="list">
      <formula1>"Yes,No"</formula1>
    </dataValidation>
    <dataValidation sqref="B61" showDropDown="0" showInputMessage="0" showErrorMessage="0" allowBlank="1" type="list">
      <formula1>"Never,Ad-hoc,Annually,Quarterly,Monthly"</formula1>
    </dataValidation>
    <dataValidation sqref="B62" showDropDown="0" showInputMessage="0" showErrorMessage="0" allowBlank="1" type="list">
      <formula1>"Yes,No"</formula1>
    </dataValidation>
    <dataValidation sqref="B63" showDropDown="0" showInputMessage="0" showErrorMessage="0" allowBlank="1" type="list">
      <formula1>"Yes,No"</formula1>
    </dataValidation>
  </dataValidations>
  <pageMargins left="0.75" right="0.75" top="1" bottom="1" header="0.5" footer="0.5"/>
</worksheet>
</file>

<file path=xl/worksheets/sheet12.xml><?xml version="1.0" encoding="utf-8"?>
<worksheet xmlns="http://schemas.openxmlformats.org/spreadsheetml/2006/main">
  <sheetPr>
    <outlinePr summaryBelow="1" summaryRight="1"/>
    <pageSetUpPr/>
  </sheetPr>
  <dimension ref="A1:G35"/>
  <sheetViews>
    <sheetView workbookViewId="0">
      <selection activeCell="A1" sqref="A1"/>
    </sheetView>
  </sheetViews>
  <sheetFormatPr baseColWidth="8" defaultRowHeight="15"/>
  <cols>
    <col width="120" customWidth="1" min="1" max="1"/>
    <col width="32" customWidth="1" min="2" max="2"/>
    <col width="2" customWidth="1" min="3" max="3"/>
    <col width="75" customWidth="1" min="4" max="4"/>
    <col hidden="1" width="13" customWidth="1" min="5" max="5"/>
    <col hidden="1" width="13" customWidth="1" min="6" max="6"/>
    <col hidden="1" width="13" customWidth="1" min="7" max="7"/>
  </cols>
  <sheetData>
    <row r="1">
      <c r="A1" s="15" t="inlineStr">
        <is>
          <t>Vendor Risk Management</t>
        </is>
      </c>
      <c r="B1" s="16" t="n"/>
      <c r="C1" s="16" t="n"/>
      <c r="D1" s="16" t="n"/>
    </row>
    <row r="2">
      <c r="A2" s="17" t="inlineStr">
        <is>
          <t>Are qualified individuals formally accountable for vendor risk management processes?</t>
        </is>
      </c>
      <c r="B2" s="17" t="inlineStr"/>
      <c r="E2">
        <f>IFERROR(VLOOKUP(B2, {"", 0; "No", 0; "Yes", 1}, 2, 0),0)</f>
        <v/>
      </c>
      <c r="F2" t="inlineStr">
        <is>
          <t>ID.AM</t>
        </is>
      </c>
      <c r="G2" t="inlineStr">
        <is>
          <t>GV.RR</t>
        </is>
      </c>
    </row>
    <row r="3">
      <c r="A3" s="17" t="inlineStr">
        <is>
          <t>Are representatives for third-party vendors and key business partners included in vendor risk management processes?</t>
        </is>
      </c>
      <c r="B3" s="17" t="inlineStr"/>
      <c r="E3">
        <f>IFERROR(VLOOKUP(B3, {"", 0; "No", 0; "Yes", 1}, 2, 0),0)</f>
        <v/>
      </c>
      <c r="F3" t="inlineStr">
        <is>
          <t>ID.AM</t>
        </is>
      </c>
      <c r="G3" t="inlineStr">
        <is>
          <t>GV.SC</t>
        </is>
      </c>
    </row>
    <row r="4">
      <c r="A4" s="17" t="inlineStr">
        <is>
          <t>Is there a formally documented policy defining vendor risk management processes?</t>
        </is>
      </c>
      <c r="B4" s="17" t="inlineStr"/>
      <c r="E4">
        <f>IFERROR(VLOOKUP(B4, {"", 0; "No", 0; "Yes", 1}, 2, 0),0)</f>
        <v/>
      </c>
      <c r="F4" t="inlineStr">
        <is>
          <t>ID.GV</t>
        </is>
      </c>
      <c r="G4" t="inlineStr">
        <is>
          <t>GV.RM</t>
        </is>
      </c>
    </row>
    <row r="5">
      <c r="A5" s="17" t="inlineStr">
        <is>
          <t>Are SOPs for vendor risk management documented?</t>
        </is>
      </c>
      <c r="B5" s="17" t="inlineStr"/>
      <c r="E5">
        <f>IFERROR(VLOOKUP(B5, {"", 0; "No", 0; "Yes", 1}, 2, 0),0)</f>
        <v/>
      </c>
      <c r="F5" t="inlineStr">
        <is>
          <t>PR.PT</t>
        </is>
      </c>
      <c r="G5" t="inlineStr">
        <is>
          <t>PR.PT</t>
        </is>
      </c>
    </row>
    <row r="6">
      <c r="A6" s="17" t="inlineStr">
        <is>
          <t>These SOPs are reviewed:</t>
        </is>
      </c>
      <c r="B6" s="17" t="inlineStr"/>
      <c r="E6">
        <f>IFERROR(VLOOKUP(B6, {"Never", 0; "Ad-hoc", 1; "Annually", 2; "Quarterly", 3; "Monthly", 4; "Weekly", 5}, 2, 0),0)</f>
        <v/>
      </c>
      <c r="F6" t="inlineStr">
        <is>
          <t>PR.PT</t>
        </is>
      </c>
      <c r="G6" t="inlineStr">
        <is>
          <t>GV.OV</t>
        </is>
      </c>
    </row>
    <row r="7">
      <c r="A7" s="17" t="inlineStr">
        <is>
          <t>Do you have a formal request for proposal (RFP) process which incorporates comprehensive vendor security requirements?</t>
        </is>
      </c>
      <c r="B7" s="17" t="inlineStr"/>
      <c r="E7">
        <f>IFERROR(VLOOKUP(B7, {"", 0; "No", 0; "Yes", 1}, 2, 0),0)</f>
        <v/>
      </c>
      <c r="F7" t="inlineStr">
        <is>
          <t>ID.SC</t>
        </is>
      </c>
      <c r="G7" t="inlineStr">
        <is>
          <t>GV.SC</t>
        </is>
      </c>
    </row>
    <row r="8">
      <c r="A8" s="17" t="inlineStr">
        <is>
          <t>Are all candidate vendors required to complete a security questionnaire as part of the evaluation process?</t>
        </is>
      </c>
      <c r="B8" s="17" t="inlineStr"/>
      <c r="E8">
        <f>IFERROR(VLOOKUP(B8, {"", 0; "No", 0; "Yes", 1}, 2, 0),0)</f>
        <v/>
      </c>
      <c r="F8" t="inlineStr">
        <is>
          <t>ID.SC</t>
        </is>
      </c>
      <c r="G8" t="inlineStr">
        <is>
          <t>GV.SC</t>
        </is>
      </c>
    </row>
    <row r="9">
      <c r="A9" s="17" t="inlineStr">
        <is>
          <t>Do you have formally documented and implemented security criteria for third-party vendors responsible for managing, storing, or processing the organization's sensitive and regulated data?</t>
        </is>
      </c>
      <c r="B9" s="17" t="inlineStr"/>
      <c r="E9">
        <f>IFERROR(VLOOKUP(B9, {"", 0; "No", 0; "Yes", 1}, 2, 0),0)</f>
        <v/>
      </c>
      <c r="F9" t="inlineStr">
        <is>
          <t>ID.SC</t>
        </is>
      </c>
      <c r="G9" t="inlineStr">
        <is>
          <t>GV.SC</t>
        </is>
      </c>
    </row>
    <row r="10">
      <c r="A10" s="17" t="inlineStr">
        <is>
          <t>Are security requirements enforced through legally binding vendor contracts?</t>
        </is>
      </c>
      <c r="B10" s="17" t="inlineStr"/>
      <c r="E10">
        <f>IFERROR(VLOOKUP(B10, {"", 0; "No", 0; "Yes", 1}, 2, 0),0)</f>
        <v/>
      </c>
      <c r="F10" t="inlineStr">
        <is>
          <t>ID.SC</t>
        </is>
      </c>
      <c r="G10" t="inlineStr">
        <is>
          <t>GV.SC</t>
        </is>
      </c>
    </row>
    <row r="11">
      <c r="A11" s="17" t="inlineStr">
        <is>
          <t>Do you request product roadmaps from product vendors?</t>
        </is>
      </c>
      <c r="B11" s="17" t="inlineStr"/>
      <c r="E11">
        <f>IFERROR(VLOOKUP(B11, {"", 0; "No", 0; "Yes", 1}, 2, 0),0)</f>
        <v/>
      </c>
      <c r="F11" t="inlineStr">
        <is>
          <t>ID.SC</t>
        </is>
      </c>
      <c r="G11" t="inlineStr">
        <is>
          <t>GV.SC</t>
        </is>
      </c>
    </row>
    <row r="12">
      <c r="A12" s="17" t="inlineStr">
        <is>
          <t>Do you have established risk tolerance criteria defined for vendor selection and vendor renewal processes?</t>
        </is>
      </c>
      <c r="B12" s="17" t="inlineStr"/>
      <c r="E12">
        <f>IFERROR(VLOOKUP(B12, {"", 0; "No", 0; "Yes", 1}, 2, 0),0)</f>
        <v/>
      </c>
      <c r="F12" t="inlineStr">
        <is>
          <t>ID.SC</t>
        </is>
      </c>
      <c r="G12" t="inlineStr">
        <is>
          <t>GV.SC</t>
        </is>
      </c>
    </row>
    <row r="13">
      <c r="A13" s="17" t="inlineStr">
        <is>
          <t>Do you perform on-site security evaluations of vendor sites that are critical to business operations?</t>
        </is>
      </c>
      <c r="B13" s="17" t="inlineStr"/>
      <c r="E13">
        <f>IFERROR(VLOOKUP(B13, {"", 0; "No", 0; "Yes", 1}, 2, 0),0)</f>
        <v/>
      </c>
      <c r="F13" t="inlineStr">
        <is>
          <t>ID.SC</t>
        </is>
      </c>
      <c r="G13" t="inlineStr">
        <is>
          <t>GV.SC</t>
        </is>
      </c>
    </row>
    <row r="14">
      <c r="A14" s="17" t="inlineStr">
        <is>
          <t>Do you document the scope, properties, and locations of the business relationship as well as the services provided in the vendor service agreement?</t>
        </is>
      </c>
      <c r="B14" s="17" t="inlineStr"/>
      <c r="E14">
        <f>IFERROR(VLOOKUP(B14, {"", 0; "No", 0; "Yes", 1}, 2, 0),0)</f>
        <v/>
      </c>
      <c r="F14" t="inlineStr">
        <is>
          <t>ID.SC</t>
        </is>
      </c>
      <c r="G14" t="inlineStr">
        <is>
          <t>GV.SC</t>
        </is>
      </c>
    </row>
    <row r="15">
      <c r="A15" s="17" t="inlineStr">
        <is>
          <t>Do you document information security requirements in the vendor service agreement?</t>
        </is>
      </c>
      <c r="B15" s="17" t="inlineStr"/>
      <c r="E15">
        <f>IFERROR(VLOOKUP(B15, {"", 0; "No", 0; "Yes", 1}, 2, 0),0)</f>
        <v/>
      </c>
      <c r="F15" t="inlineStr">
        <is>
          <t>ID.SC</t>
        </is>
      </c>
      <c r="G15" t="inlineStr">
        <is>
          <t>GV.SC</t>
        </is>
      </c>
    </row>
    <row r="16">
      <c r="A16" s="17" t="inlineStr">
        <is>
          <t>Do you document data privacy requirements in the vendor service agreement?</t>
        </is>
      </c>
      <c r="B16" s="17" t="inlineStr"/>
      <c r="E16">
        <f>IFERROR(VLOOKUP(B16, {"", 0; "No", 0; "Yes", 1}, 2, 0),0)</f>
        <v/>
      </c>
      <c r="F16" t="inlineStr">
        <is>
          <t>ID.SC</t>
        </is>
      </c>
      <c r="G16" t="inlineStr">
        <is>
          <t>GV.SC</t>
        </is>
      </c>
    </row>
    <row r="17">
      <c r="A17" s="17" t="inlineStr">
        <is>
          <t>Do you document logging and monitoring requirements in the vendor service agreement?</t>
        </is>
      </c>
      <c r="B17" s="17" t="inlineStr"/>
      <c r="E17">
        <f>IFERROR(VLOOKUP(B17, {"", 0; "No", 0; "Yes", 1}, 2, 0),0)</f>
        <v/>
      </c>
      <c r="F17" t="inlineStr">
        <is>
          <t>ID.SC</t>
        </is>
      </c>
      <c r="G17" t="inlineStr">
        <is>
          <t>GV.SC</t>
        </is>
      </c>
    </row>
    <row r="18">
      <c r="A18" s="17" t="inlineStr">
        <is>
          <t>Do you document incident response requirements in the vendor service agreement?</t>
        </is>
      </c>
      <c r="B18" s="17" t="inlineStr"/>
      <c r="E18">
        <f>IFERROR(VLOOKUP(B18, {"", 0; "No", 0; "Yes", 1}, 2, 0),0)</f>
        <v/>
      </c>
      <c r="F18" t="inlineStr">
        <is>
          <t>ID.SC</t>
        </is>
      </c>
      <c r="G18" t="inlineStr">
        <is>
          <t>GV.SC</t>
        </is>
      </c>
    </row>
    <row r="19">
      <c r="A19" s="17" t="inlineStr">
        <is>
          <t>Do you document service termination conditions in the vendor service agreement?</t>
        </is>
      </c>
      <c r="B19" s="17" t="inlineStr"/>
      <c r="E19">
        <f>IFERROR(VLOOKUP(B19, {"", 0; "No", 0; "Yes", 1}, 2, 0),0)</f>
        <v/>
      </c>
      <c r="F19" t="inlineStr">
        <is>
          <t>ID.SC</t>
        </is>
      </c>
      <c r="G19" t="inlineStr">
        <is>
          <t>GV.SC</t>
        </is>
      </c>
    </row>
    <row r="20">
      <c r="A20" s="17" t="inlineStr">
        <is>
          <t>Are there provisions in vendor service agreements that outline the organization's rights to retrieve or access data in the event of contract termination?</t>
        </is>
      </c>
      <c r="B20" s="17" t="inlineStr"/>
      <c r="E20">
        <f>IFERROR(VLOOKUP(B20, {"", 0; "No", 0; "Yes", 1}, 2, 0),0)</f>
        <v/>
      </c>
      <c r="F20" t="inlineStr">
        <is>
          <t>ID.SC</t>
        </is>
      </c>
      <c r="G20" t="inlineStr">
        <is>
          <t>GV.SC</t>
        </is>
      </c>
    </row>
    <row r="21">
      <c r="A21" s="17" t="inlineStr">
        <is>
          <t>Do vendor service agreements include provisions for breach notice agreements?</t>
        </is>
      </c>
      <c r="B21" s="17" t="inlineStr"/>
      <c r="E21">
        <f>IFERROR(VLOOKUP(B21, {"", 0; "No", 0; "Yes", 1}, 2, 0),0)</f>
        <v/>
      </c>
      <c r="F21" t="inlineStr">
        <is>
          <t>ID.SC</t>
        </is>
      </c>
      <c r="G21" t="inlineStr">
        <is>
          <t>GV.SC</t>
        </is>
      </c>
    </row>
    <row r="22">
      <c r="A22" s="17" t="inlineStr">
        <is>
          <t>Are vendor contracts stored in a centralized location?</t>
        </is>
      </c>
      <c r="B22" s="17" t="inlineStr"/>
      <c r="E22">
        <f>IFERROR(VLOOKUP(B22, {"", 0; "No", 0; "Yes", 1}, 2, 0),0)</f>
        <v/>
      </c>
      <c r="F22" t="inlineStr">
        <is>
          <t>ID.SC</t>
        </is>
      </c>
      <c r="G22" t="inlineStr">
        <is>
          <t>GV.SC</t>
        </is>
      </c>
    </row>
    <row r="23">
      <c r="A23" s="17" t="inlineStr">
        <is>
          <t>Is legal review required for all vendor contracts?</t>
        </is>
      </c>
      <c r="B23" s="17" t="inlineStr"/>
      <c r="E23">
        <f>IFERROR(VLOOKUP(B23, {"", 0; "No", 0; "Yes", 1}, 2, 0),0)</f>
        <v/>
      </c>
      <c r="F23" t="inlineStr">
        <is>
          <t>ID.GV</t>
        </is>
      </c>
      <c r="G23" t="inlineStr">
        <is>
          <t>GV.OC</t>
        </is>
      </c>
    </row>
    <row r="24">
      <c r="A24" s="17" t="inlineStr">
        <is>
          <t>Is a security review required before vendor renewals?</t>
        </is>
      </c>
      <c r="B24" s="17" t="inlineStr"/>
      <c r="E24">
        <f>IFERROR(VLOOKUP(B24, {"", 0; "No", 0; "Yes", 1}, 2, 0),0)</f>
        <v/>
      </c>
      <c r="F24" t="inlineStr">
        <is>
          <t>ID.GV</t>
        </is>
      </c>
      <c r="G24" t="inlineStr">
        <is>
          <t>GV.RR</t>
        </is>
      </c>
    </row>
    <row r="25">
      <c r="A25" s="17" t="inlineStr">
        <is>
          <t>Do you maintain a centralized inventory of all vendors used by the organization?</t>
        </is>
      </c>
      <c r="B25" s="17" t="inlineStr"/>
      <c r="E25">
        <f>IFERROR(VLOOKUP(B25, {"", 0; "No", 0; "Yes", 1}, 2, 0),0)</f>
        <v/>
      </c>
      <c r="F25" t="inlineStr">
        <is>
          <t>ID.SC</t>
        </is>
      </c>
      <c r="G25" t="inlineStr">
        <is>
          <t>GV.SC</t>
        </is>
      </c>
    </row>
    <row r="26">
      <c r="A26" s="17" t="inlineStr">
        <is>
          <t>Is there a process to validate all vendors used by the organization are in compliance with defined policies and requirements?</t>
        </is>
      </c>
      <c r="B26" s="17" t="inlineStr"/>
      <c r="E26">
        <f>IFERROR(VLOOKUP(B26, {"", 0; "No", 0; "Yes", 1}, 2, 0),0)</f>
        <v/>
      </c>
      <c r="F26" t="inlineStr">
        <is>
          <t>ID.SC</t>
        </is>
      </c>
      <c r="G26" t="inlineStr">
        <is>
          <t>GV.SC</t>
        </is>
      </c>
    </row>
    <row r="27">
      <c r="A27" s="17" t="inlineStr">
        <is>
          <t>Are vendors required to maintain a vulnerability management program?</t>
        </is>
      </c>
      <c r="B27" s="17" t="inlineStr"/>
      <c r="E27">
        <f>IFERROR(VLOOKUP(B27, {"", 0; "No", 0; "Yes", 1}, 2, 0),0)</f>
        <v/>
      </c>
      <c r="F27" t="inlineStr">
        <is>
          <t>ID.SC</t>
        </is>
      </c>
      <c r="G27" t="inlineStr">
        <is>
          <t>GV.SC</t>
        </is>
      </c>
    </row>
    <row r="28">
      <c r="A28" s="17" t="inlineStr">
        <is>
          <t>Are vendors required to keep your organizational data separate from other client data?</t>
        </is>
      </c>
      <c r="B28" s="17" t="inlineStr"/>
      <c r="E28">
        <f>IFERROR(VLOOKUP(B28, {"", 0; "No", 0; "Yes", 1}, 2, 0),0)</f>
        <v/>
      </c>
      <c r="F28" t="inlineStr">
        <is>
          <t>ID.SC</t>
        </is>
      </c>
      <c r="G28" t="inlineStr">
        <is>
          <t>GV.SC</t>
        </is>
      </c>
    </row>
    <row r="29">
      <c r="A29" s="17" t="inlineStr">
        <is>
          <t>Do you collect vendor program attestations (such as SOC2, HIPAA, PCI DSS, GDPR, CCPA, etc.)?</t>
        </is>
      </c>
      <c r="B29" s="17" t="inlineStr"/>
      <c r="E29">
        <f>IFERROR(VLOOKUP(B29, {"", 0; "No", 0; "Yes", 1}, 2, 0),0)</f>
        <v/>
      </c>
      <c r="F29" t="inlineStr">
        <is>
          <t>ID.SC</t>
        </is>
      </c>
      <c r="G29" t="inlineStr">
        <is>
          <t>GV.SC</t>
        </is>
      </c>
    </row>
    <row r="30">
      <c r="A30" s="17" t="inlineStr">
        <is>
          <t>Do you require vendors to provide proof of pen tests at least annually?</t>
        </is>
      </c>
      <c r="B30" s="17" t="inlineStr"/>
      <c r="E30">
        <f>IFERROR(VLOOKUP(B30, {"", 0; "No", 0; "Yes", 1}, 2, 0),0)</f>
        <v/>
      </c>
      <c r="F30" t="inlineStr">
        <is>
          <t>ID.SC</t>
        </is>
      </c>
      <c r="G30" t="inlineStr">
        <is>
          <t>GV.SC</t>
        </is>
      </c>
    </row>
    <row r="31">
      <c r="A31" s="17" t="inlineStr">
        <is>
          <t>Do you require vendors to provide vulnerability scan reports at least annually?</t>
        </is>
      </c>
      <c r="B31" s="17" t="inlineStr"/>
      <c r="E31">
        <f>IFERROR(VLOOKUP(B31, {"", 0; "No", 0; "Yes", 1}, 2, 0),0)</f>
        <v/>
      </c>
      <c r="F31" t="inlineStr">
        <is>
          <t>ID.SC</t>
        </is>
      </c>
      <c r="G31" t="inlineStr">
        <is>
          <t>GV.SC</t>
        </is>
      </c>
    </row>
    <row r="32">
      <c r="A32" s="17" t="inlineStr">
        <is>
          <t>Are third-party data encryption requirements communicated to your vendors?</t>
        </is>
      </c>
      <c r="B32" s="17" t="inlineStr"/>
      <c r="E32">
        <f>IFERROR(VLOOKUP(B32, {"", 0; "No", 0; "Yes", 1}, 2, 0),0)</f>
        <v/>
      </c>
      <c r="F32" t="inlineStr">
        <is>
          <t>ID.SC</t>
        </is>
      </c>
      <c r="G32" t="inlineStr">
        <is>
          <t>GV.SC</t>
        </is>
      </c>
    </row>
    <row r="33">
      <c r="A33" s="17" t="inlineStr">
        <is>
          <t>Are vendor risks analysis provided to the board of directors?</t>
        </is>
      </c>
      <c r="B33" s="17" t="inlineStr"/>
      <c r="E33">
        <f>IFERROR(VLOOKUP(B33, {"", 0; "No", 0; "Yes", 1}, 2, 0),0)</f>
        <v/>
      </c>
      <c r="F33" t="inlineStr">
        <is>
          <t>PR.IP</t>
        </is>
      </c>
      <c r="G33" t="inlineStr">
        <is>
          <t>PR.IP</t>
        </is>
      </c>
    </row>
    <row r="34">
      <c r="A34" s="17" t="inlineStr">
        <is>
          <t>Is the performance of vendors validated to ensure compliance with standards, policies, procedures, and service level agreements (SLAs)?</t>
        </is>
      </c>
      <c r="B34" s="17" t="inlineStr"/>
      <c r="E34">
        <f>IFERROR(VLOOKUP(B34, {"", 0; "No", 0; "Yes", 1}, 2, 0),0)</f>
        <v/>
      </c>
      <c r="F34" t="inlineStr">
        <is>
          <t>DE.CM</t>
        </is>
      </c>
      <c r="G34" t="inlineStr">
        <is>
          <t>DE.CM</t>
        </is>
      </c>
    </row>
    <row r="35">
      <c r="A35" s="17" t="inlineStr">
        <is>
          <t>Do you monitor the activities of vendors, third parties, and business partners to identify potential cybersecurity risks?</t>
        </is>
      </c>
      <c r="B35" s="17" t="inlineStr"/>
      <c r="E35">
        <f>IFERROR(VLOOKUP(B35, {"", 0; "No", 0; "Yes", 1}, 2, 0),0)</f>
        <v/>
      </c>
      <c r="F35" t="inlineStr">
        <is>
          <t>DE.CM</t>
        </is>
      </c>
      <c r="G35" t="inlineStr">
        <is>
          <t>DE.CM</t>
        </is>
      </c>
    </row>
  </sheetData>
  <dataValidations count="34">
    <dataValidation sqref="B2" showDropDown="0" showInputMessage="0" showErrorMessage="0" allowBlank="1" type="list">
      <formula1>"Yes,No"</formula1>
    </dataValidation>
    <dataValidation sqref="B3" showDropDown="0" showInputMessage="0" showErrorMessage="0" allowBlank="1" type="list">
      <formula1>"Yes,No"</formula1>
    </dataValidation>
    <dataValidation sqref="B4" showDropDown="0" showInputMessage="0" showErrorMessage="0" allowBlank="1" type="list">
      <formula1>"Yes,No"</formula1>
    </dataValidation>
    <dataValidation sqref="B5" showDropDown="0" showInputMessage="0" showErrorMessage="0" allowBlank="1" type="list">
      <formula1>"Yes,No"</formula1>
    </dataValidation>
    <dataValidation sqref="B6" showDropDown="0" showInputMessage="0" showErrorMessage="0" allowBlank="1" type="list">
      <formula1>"Never,Ad-hoc,Annually,Quarterly,Monthly"</formula1>
    </dataValidation>
    <dataValidation sqref="B7" showDropDown="0" showInputMessage="0" showErrorMessage="0" allowBlank="1" type="list">
      <formula1>"Yes,No"</formula1>
    </dataValidation>
    <dataValidation sqref="B8" showDropDown="0" showInputMessage="0" showErrorMessage="0" allowBlank="1" type="list">
      <formula1>"Yes,No"</formula1>
    </dataValidation>
    <dataValidation sqref="B9" showDropDown="0" showInputMessage="0" showErrorMessage="0" allowBlank="1" type="list">
      <formula1>"Yes,No"</formula1>
    </dataValidation>
    <dataValidation sqref="B10" showDropDown="0" showInputMessage="0" showErrorMessage="0" allowBlank="1" type="list">
      <formula1>"Yes,No"</formula1>
    </dataValidation>
    <dataValidation sqref="B11" showDropDown="0" showInputMessage="0" showErrorMessage="0" allowBlank="1" type="list">
      <formula1>"Yes,No"</formula1>
    </dataValidation>
    <dataValidation sqref="B12" showDropDown="0" showInputMessage="0" showErrorMessage="0" allowBlank="1" type="list">
      <formula1>"Yes,No"</formula1>
    </dataValidation>
    <dataValidation sqref="B13" showDropDown="0" showInputMessage="0" showErrorMessage="0" allowBlank="1" type="list">
      <formula1>"Yes,No"</formula1>
    </dataValidation>
    <dataValidation sqref="B14" showDropDown="0" showInputMessage="0" showErrorMessage="0" allowBlank="1" type="list">
      <formula1>"Yes,No"</formula1>
    </dataValidation>
    <dataValidation sqref="B15" showDropDown="0" showInputMessage="0" showErrorMessage="0" allowBlank="1" type="list">
      <formula1>"Yes,No"</formula1>
    </dataValidation>
    <dataValidation sqref="B16" showDropDown="0" showInputMessage="0" showErrorMessage="0" allowBlank="1" type="list">
      <formula1>"Yes,No"</formula1>
    </dataValidation>
    <dataValidation sqref="B17" showDropDown="0" showInputMessage="0" showErrorMessage="0" allowBlank="1" type="list">
      <formula1>"Yes,No"</formula1>
    </dataValidation>
    <dataValidation sqref="B18" showDropDown="0" showInputMessage="0" showErrorMessage="0" allowBlank="1" type="list">
      <formula1>"Yes,No"</formula1>
    </dataValidation>
    <dataValidation sqref="B19" showDropDown="0" showInputMessage="0" showErrorMessage="0" allowBlank="1" type="list">
      <formula1>"Yes,No"</formula1>
    </dataValidation>
    <dataValidation sqref="B20" showDropDown="0" showInputMessage="0" showErrorMessage="0" allowBlank="1" type="list">
      <formula1>"Yes,No"</formula1>
    </dataValidation>
    <dataValidation sqref="B21" showDropDown="0" showInputMessage="0" showErrorMessage="0" allowBlank="1" type="list">
      <formula1>"Yes,No"</formula1>
    </dataValidation>
    <dataValidation sqref="B22" showDropDown="0" showInputMessage="0" showErrorMessage="0" allowBlank="1" type="list">
      <formula1>"Yes,No"</formula1>
    </dataValidation>
    <dataValidation sqref="B23" showDropDown="0" showInputMessage="0" showErrorMessage="0" allowBlank="1" type="list">
      <formula1>"Yes,No"</formula1>
    </dataValidation>
    <dataValidation sqref="B24" showDropDown="0" showInputMessage="0" showErrorMessage="0" allowBlank="1" type="list">
      <formula1>"Yes,No"</formula1>
    </dataValidation>
    <dataValidation sqref="B25" showDropDown="0" showInputMessage="0" showErrorMessage="0" allowBlank="1" type="list">
      <formula1>"Yes,No"</formula1>
    </dataValidation>
    <dataValidation sqref="B26" showDropDown="0" showInputMessage="0" showErrorMessage="0" allowBlank="1" type="list">
      <formula1>"Yes,No"</formula1>
    </dataValidation>
    <dataValidation sqref="B27" showDropDown="0" showInputMessage="0" showErrorMessage="0" allowBlank="1" type="list">
      <formula1>"Yes,No"</formula1>
    </dataValidation>
    <dataValidation sqref="B28" showDropDown="0" showInputMessage="0" showErrorMessage="0" allowBlank="1" type="list">
      <formula1>"Yes,No"</formula1>
    </dataValidation>
    <dataValidation sqref="B29" showDropDown="0" showInputMessage="0" showErrorMessage="0" allowBlank="1" type="list">
      <formula1>"Yes,No"</formula1>
    </dataValidation>
    <dataValidation sqref="B30" showDropDown="0" showInputMessage="0" showErrorMessage="0" allowBlank="1" type="list">
      <formula1>"Yes,No"</formula1>
    </dataValidation>
    <dataValidation sqref="B31" showDropDown="0" showInputMessage="0" showErrorMessage="0" allowBlank="1" type="list">
      <formula1>"Yes,No"</formula1>
    </dataValidation>
    <dataValidation sqref="B32" showDropDown="0" showInputMessage="0" showErrorMessage="0" allowBlank="1" type="list">
      <formula1>"Yes,No"</formula1>
    </dataValidation>
    <dataValidation sqref="B33" showDropDown="0" showInputMessage="0" showErrorMessage="0" allowBlank="1" type="list">
      <formula1>"Yes,No"</formula1>
    </dataValidation>
    <dataValidation sqref="B34" showDropDown="0" showInputMessage="0" showErrorMessage="0" allowBlank="1" type="list">
      <formula1>"Yes,No"</formula1>
    </dataValidation>
    <dataValidation sqref="B35" showDropDown="0" showInputMessage="0" showErrorMessage="0" allowBlank="1" type="list">
      <formula1>"Yes,No"</formula1>
    </dataValidation>
  </dataValidations>
  <pageMargins left="0.75" right="0.75" top="1" bottom="1" header="0.5" footer="0.5"/>
</worksheet>
</file>

<file path=xl/worksheets/sheet2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E24"/>
  <sheetViews>
    <sheetView workbookViewId="0">
      <selection activeCell="A1" sqref="A1"/>
    </sheetView>
  </sheetViews>
  <sheetFormatPr baseColWidth="8" defaultRowHeight="15"/>
  <cols>
    <col width="14" customWidth="1" min="1" max="1"/>
    <col width="6" customWidth="1" min="2" max="2"/>
    <col width="52" customWidth="1" min="3" max="3"/>
  </cols>
  <sheetData>
    <row r="1" ht="20" customHeight="1">
      <c r="A1" s="6" t="inlineStr">
        <is>
          <t>NIST CSF 1.1 Categories</t>
        </is>
      </c>
      <c r="D1" s="6" t="inlineStr">
        <is>
          <t>Target</t>
        </is>
      </c>
      <c r="E1" s="6" t="inlineStr">
        <is>
          <t>Score</t>
        </is>
      </c>
    </row>
    <row r="2" ht="20" customHeight="1">
      <c r="A2" s="7" t="inlineStr">
        <is>
          <t>IDENTIFY (ID)</t>
        </is>
      </c>
      <c r="B2" t="inlineStr">
        <is>
          <t>ID.AM</t>
        </is>
      </c>
      <c r="C2" s="8" t="inlineStr">
        <is>
          <t>Asset Management</t>
        </is>
      </c>
      <c r="D2" s="9" t="n">
        <v>3</v>
      </c>
      <c r="E2" s="9">
        <f>((SUMIF('Application Security'!F2:F20,"ID.AM",'Application Security'!E2:E20)+SUMIF('Business Operations'!F2:F20,"ID.AM",'Business Operations'!E2:E20)+SUMIF('Database Security'!F2:F20,"ID.AM",'Database Security'!E2:E20)+SUMIF('Endpoint Security'!F2:F20,"ID.AM",'Endpoint Security'!E2:E20)+SUMIF('Governance, Risk, &amp; Compliance'!F2:F20,"ID.AM",'Governance, Risk, &amp; Compliance'!E2:E20)+SUMIF('Network Security'!F2:F20,"ID.AM",'Network Security'!E2:E20)+SUMIF(SDLC!F2:F20,"ID.AM",SDLC!E2:E20)+SUMIF('Security Operations'!F2:F20,"ID.AM",'Security Operations'!E2:E20)+SUMIF('Vendor Risk Management'!F2:F20,"ID.AM",'Vendor Risk Management'!E2:E20))/215)*5</f>
        <v/>
      </c>
    </row>
    <row r="3" ht="20" customHeight="1">
      <c r="B3" t="inlineStr">
        <is>
          <t>ID.BE</t>
        </is>
      </c>
      <c r="C3" s="8" t="inlineStr">
        <is>
          <t>Business Environment</t>
        </is>
      </c>
      <c r="D3" s="9" t="n">
        <v>3</v>
      </c>
      <c r="E3" s="9">
        <f>((SUMIF('Application Security'!F2:F20,"ID.BE",'Application Security'!E2:E20)+SUMIF('Business Operations'!F2:F20,"ID.BE",'Business Operations'!E2:E20)+SUMIF('Database Security'!F2:F20,"ID.BE",'Database Security'!E2:E20)+SUMIF('Endpoint Security'!F2:F20,"ID.BE",'Endpoint Security'!E2:E20)+SUMIF('Governance, Risk, &amp; Compliance'!F2:F20,"ID.BE",'Governance, Risk, &amp; Compliance'!E2:E20)+SUMIF('Network Security'!F2:F20,"ID.BE",'Network Security'!E2:E20)+SUMIF(SDLC!F2:F20,"ID.BE",SDLC!E2:E20)+SUMIF('Security Operations'!F2:F20,"ID.BE",'Security Operations'!E2:E20)+SUMIF('Vendor Risk Management'!F2:F20,"ID.BE",'Vendor Risk Management'!E2:E20))/8)*5</f>
        <v/>
      </c>
    </row>
    <row r="4" ht="20" customHeight="1">
      <c r="B4" t="inlineStr">
        <is>
          <t>ID.GV</t>
        </is>
      </c>
      <c r="C4" s="8" t="inlineStr">
        <is>
          <t>Governance</t>
        </is>
      </c>
      <c r="D4" s="9" t="n">
        <v>3</v>
      </c>
      <c r="E4" s="9">
        <f>((SUMIF('Application Security'!F2:F20,"ID.GV",'Application Security'!E2:E20)+SUMIF('Business Operations'!F2:F20,"ID.GV",'Business Operations'!E2:E20)+SUMIF('Database Security'!F2:F20,"ID.GV",'Database Security'!E2:E20)+SUMIF('Endpoint Security'!F2:F20,"ID.GV",'Endpoint Security'!E2:E20)+SUMIF('Governance, Risk, &amp; Compliance'!F2:F20,"ID.GV",'Governance, Risk, &amp; Compliance'!E2:E20)+SUMIF('Network Security'!F2:F20,"ID.GV",'Network Security'!E2:E20)+SUMIF(SDLC!F2:F20,"ID.GV",SDLC!E2:E20)+SUMIF('Security Operations'!F2:F20,"ID.GV",'Security Operations'!E2:E20)+SUMIF('Vendor Risk Management'!F2:F20,"ID.GV",'Vendor Risk Management'!E2:E20))/178)*5</f>
        <v/>
      </c>
    </row>
    <row r="5" ht="20" customHeight="1">
      <c r="B5" t="inlineStr">
        <is>
          <t>ID.RA</t>
        </is>
      </c>
      <c r="C5" s="8" t="inlineStr">
        <is>
          <t>Risk Assessment</t>
        </is>
      </c>
      <c r="D5" s="9" t="n">
        <v>3</v>
      </c>
      <c r="E5" s="9">
        <f>((SUMIF('Application Security'!F2:F20,"ID.RA",'Application Security'!E2:E20)+SUMIF('Business Operations'!F2:F20,"ID.RA",'Business Operations'!E2:E20)+SUMIF('Database Security'!F2:F20,"ID.RA",'Database Security'!E2:E20)+SUMIF('Endpoint Security'!F2:F20,"ID.RA",'Endpoint Security'!E2:E20)+SUMIF('Governance, Risk, &amp; Compliance'!F2:F20,"ID.RA",'Governance, Risk, &amp; Compliance'!E2:E20)+SUMIF('Network Security'!F2:F20,"ID.RA",'Network Security'!E2:E20)+SUMIF(SDLC!F2:F20,"ID.RA",SDLC!E2:E20)+SUMIF('Security Operations'!F2:F20,"ID.RA",'Security Operations'!E2:E20)+SUMIF('Vendor Risk Management'!F2:F20,"ID.RA",'Vendor Risk Management'!E2:E20))/29)*5</f>
        <v/>
      </c>
    </row>
    <row r="6" ht="20" customHeight="1">
      <c r="B6" t="inlineStr">
        <is>
          <t>ID.RM</t>
        </is>
      </c>
      <c r="C6" s="8" t="inlineStr">
        <is>
          <t>Risk Management Strategy</t>
        </is>
      </c>
      <c r="D6" s="9" t="n">
        <v>3</v>
      </c>
      <c r="E6" s="9">
        <f>((SUMIF('Application Security'!F2:F20,"ID.RM",'Application Security'!E2:E20)+SUMIF('Business Operations'!F2:F20,"ID.RM",'Business Operations'!E2:E20)+SUMIF('Database Security'!F2:F20,"ID.RM",'Database Security'!E2:E20)+SUMIF('Endpoint Security'!F2:F20,"ID.RM",'Endpoint Security'!E2:E20)+SUMIF('Governance, Risk, &amp; Compliance'!F2:F20,"ID.RM",'Governance, Risk, &amp; Compliance'!E2:E20)+SUMIF('Network Security'!F2:F20,"ID.RM",'Network Security'!E2:E20)+SUMIF(SDLC!F2:F20,"ID.RM",SDLC!E2:E20)+SUMIF('Security Operations'!F2:F20,"ID.RM",'Security Operations'!E2:E20)+SUMIF('Vendor Risk Management'!F2:F20,"ID.RM",'Vendor Risk Management'!E2:E20))/20)*5</f>
        <v/>
      </c>
    </row>
    <row r="7" ht="20" customHeight="1">
      <c r="B7" t="inlineStr">
        <is>
          <t>ID.SC</t>
        </is>
      </c>
      <c r="C7" s="8" t="inlineStr">
        <is>
          <t>Supply Chain Risk Management</t>
        </is>
      </c>
      <c r="D7" s="9" t="n">
        <v>3</v>
      </c>
      <c r="E7" s="9">
        <f>((SUMIF('Application Security'!F2:F20,"ID.SC",'Application Security'!E2:E20)+SUMIF('Business Operations'!F2:F20,"ID.SC",'Business Operations'!E2:E20)+SUMIF('Database Security'!F2:F20,"ID.SC",'Database Security'!E2:E20)+SUMIF('Endpoint Security'!F2:F20,"ID.SC",'Endpoint Security'!E2:E20)+SUMIF('Governance, Risk, &amp; Compliance'!F2:F20,"ID.SC",'Governance, Risk, &amp; Compliance'!E2:E20)+SUMIF('Network Security'!F2:F20,"ID.SC",'Network Security'!E2:E20)+SUMIF(SDLC!F2:F20,"ID.SC",SDLC!E2:E20)+SUMIF('Security Operations'!F2:F20,"ID.SC",'Security Operations'!E2:E20)+SUMIF('Vendor Risk Management'!F2:F20,"ID.SC",'Vendor Risk Management'!E2:E20))/62)*5</f>
        <v/>
      </c>
    </row>
    <row r="8" ht="20" customHeight="1">
      <c r="A8" s="10" t="inlineStr">
        <is>
          <t>PROTECT (PR)</t>
        </is>
      </c>
      <c r="B8" t="inlineStr">
        <is>
          <t>PR.AC</t>
        </is>
      </c>
      <c r="C8" s="8" t="inlineStr">
        <is>
          <t>Identity Management, Authentication and Access Control</t>
        </is>
      </c>
      <c r="D8" s="9" t="n">
        <v>3</v>
      </c>
      <c r="E8" s="9">
        <f>((SUMIF('Application Security'!F2:F20,"PR.AC",'Application Security'!E2:E20)+SUMIF('Business Operations'!F2:F20,"PR.AC",'Business Operations'!E2:E20)+SUMIF('Database Security'!F2:F20,"PR.AC",'Database Security'!E2:E20)+SUMIF('Endpoint Security'!F2:F20,"PR.AC",'Endpoint Security'!E2:E20)+SUMIF('Governance, Risk, &amp; Compliance'!F2:F20,"PR.AC",'Governance, Risk, &amp; Compliance'!E2:E20)+SUMIF('Network Security'!F2:F20,"PR.AC",'Network Security'!E2:E20)+SUMIF(SDLC!F2:F20,"PR.AC",SDLC!E2:E20)+SUMIF('Security Operations'!F2:F20,"PR.AC",'Security Operations'!E2:E20)+SUMIF('Vendor Risk Management'!F2:F20,"PR.AC",'Vendor Risk Management'!E2:E20))/72)*5</f>
        <v/>
      </c>
    </row>
    <row r="9" ht="20" customHeight="1">
      <c r="B9" t="inlineStr">
        <is>
          <t>PR.AT</t>
        </is>
      </c>
      <c r="C9" s="8" t="inlineStr">
        <is>
          <t>Awareness and Training</t>
        </is>
      </c>
      <c r="D9" s="9" t="n">
        <v>3</v>
      </c>
      <c r="E9" s="9">
        <f>((SUMIF('Application Security'!F2:F20,"PR.AT",'Application Security'!E2:E20)+SUMIF('Business Operations'!F2:F20,"PR.AT",'Business Operations'!E2:E20)+SUMIF('Database Security'!F2:F20,"PR.AT",'Database Security'!E2:E20)+SUMIF('Endpoint Security'!F2:F20,"PR.AT",'Endpoint Security'!E2:E20)+SUMIF('Governance, Risk, &amp; Compliance'!F2:F20,"PR.AT",'Governance, Risk, &amp; Compliance'!E2:E20)+SUMIF('Network Security'!F2:F20,"PR.AT",'Network Security'!E2:E20)+SUMIF(SDLC!F2:F20,"PR.AT",SDLC!E2:E20)+SUMIF('Security Operations'!F2:F20,"PR.AT",'Security Operations'!E2:E20)+SUMIF('Vendor Risk Management'!F2:F20,"PR.AT",'Vendor Risk Management'!E2:E20))/14)*5</f>
        <v/>
      </c>
    </row>
    <row r="10" ht="20" customHeight="1">
      <c r="B10" t="inlineStr">
        <is>
          <t>PR.DS</t>
        </is>
      </c>
      <c r="C10" s="8" t="inlineStr">
        <is>
          <t>Data Security</t>
        </is>
      </c>
      <c r="D10" s="9" t="n">
        <v>3</v>
      </c>
      <c r="E10" s="9">
        <f>((SUMIF('Application Security'!F2:F20,"PR.DS",'Application Security'!E2:E20)+SUMIF('Business Operations'!F2:F20,"PR.DS",'Business Operations'!E2:E20)+SUMIF('Database Security'!F2:F20,"PR.DS",'Database Security'!E2:E20)+SUMIF('Endpoint Security'!F2:F20,"PR.DS",'Endpoint Security'!E2:E20)+SUMIF('Governance, Risk, &amp; Compliance'!F2:F20,"PR.DS",'Governance, Risk, &amp; Compliance'!E2:E20)+SUMIF('Network Security'!F2:F20,"PR.DS",'Network Security'!E2:E20)+SUMIF(SDLC!F2:F20,"PR.DS",SDLC!E2:E20)+SUMIF('Security Operations'!F2:F20,"PR.DS",'Security Operations'!E2:E20)+SUMIF('Vendor Risk Management'!F2:F20,"PR.DS",'Vendor Risk Management'!E2:E20))/83)*5</f>
        <v/>
      </c>
    </row>
    <row r="11" ht="20" customHeight="1">
      <c r="B11" t="inlineStr">
        <is>
          <t>PR.IP</t>
        </is>
      </c>
      <c r="C11" s="8" t="inlineStr">
        <is>
          <t>Information Protection Processes and Procedures</t>
        </is>
      </c>
      <c r="D11" s="9" t="n">
        <v>3</v>
      </c>
      <c r="E11" s="9">
        <f>((SUMIF('Application Security'!F2:F20,"PR.IP",'Application Security'!E2:E20)+SUMIF('Business Operations'!F2:F20,"PR.IP",'Business Operations'!E2:E20)+SUMIF('Database Security'!F2:F20,"PR.IP",'Database Security'!E2:E20)+SUMIF('Endpoint Security'!F2:F20,"PR.IP",'Endpoint Security'!E2:E20)+SUMIF('Governance, Risk, &amp; Compliance'!F2:F20,"PR.IP",'Governance, Risk, &amp; Compliance'!E2:E20)+SUMIF('Network Security'!F2:F20,"PR.IP",'Network Security'!E2:E20)+SUMIF(SDLC!F2:F20,"PR.IP",SDLC!E2:E20)+SUMIF('Security Operations'!F2:F20,"PR.IP",'Security Operations'!E2:E20)+SUMIF('Vendor Risk Management'!F2:F20,"PR.IP",'Vendor Risk Management'!E2:E20))/223)*5</f>
        <v/>
      </c>
    </row>
    <row r="12" ht="20" customHeight="1">
      <c r="B12" t="inlineStr">
        <is>
          <t>PR.MA</t>
        </is>
      </c>
      <c r="C12" s="8" t="inlineStr">
        <is>
          <t>Maintenance</t>
        </is>
      </c>
      <c r="D12" s="9" t="n">
        <v>3</v>
      </c>
      <c r="E12" s="9">
        <f>((SUMIF('Application Security'!F2:F20,"PR.MA",'Application Security'!E2:E20)+SUMIF('Business Operations'!F2:F20,"PR.MA",'Business Operations'!E2:E20)+SUMIF('Database Security'!F2:F20,"PR.MA",'Database Security'!E2:E20)+SUMIF('Endpoint Security'!F2:F20,"PR.MA",'Endpoint Security'!E2:E20)+SUMIF('Governance, Risk, &amp; Compliance'!F2:F20,"PR.MA",'Governance, Risk, &amp; Compliance'!E2:E20)+SUMIF('Network Security'!F2:F20,"PR.MA",'Network Security'!E2:E20)+SUMIF(SDLC!F2:F20,"PR.MA",SDLC!E2:E20)+SUMIF('Security Operations'!F2:F20,"PR.MA",'Security Operations'!E2:E20)+SUMIF('Vendor Risk Management'!F2:F20,"PR.MA",'Vendor Risk Management'!E2:E20))/9)*5</f>
        <v/>
      </c>
    </row>
    <row r="13" ht="20" customHeight="1">
      <c r="B13" t="inlineStr">
        <is>
          <t>PR.PT</t>
        </is>
      </c>
      <c r="C13" s="8" t="inlineStr">
        <is>
          <t>Protective Technology</t>
        </is>
      </c>
      <c r="D13" s="9" t="n">
        <v>3</v>
      </c>
      <c r="E13" s="9">
        <f>((SUMIF('Application Security'!F2:F20,"PR.PT",'Application Security'!E2:E20)+SUMIF('Business Operations'!F2:F20,"PR.PT",'Business Operations'!E2:E20)+SUMIF('Database Security'!F2:F20,"PR.PT",'Database Security'!E2:E20)+SUMIF('Endpoint Security'!F2:F20,"PR.PT",'Endpoint Security'!E2:E20)+SUMIF('Governance, Risk, &amp; Compliance'!F2:F20,"PR.PT",'Governance, Risk, &amp; Compliance'!E2:E20)+SUMIF('Network Security'!F2:F20,"PR.PT",'Network Security'!E2:E20)+SUMIF(SDLC!F2:F20,"PR.PT",SDLC!E2:E20)+SUMIF('Security Operations'!F2:F20,"PR.PT",'Security Operations'!E2:E20)+SUMIF('Vendor Risk Management'!F2:F20,"PR.PT",'Vendor Risk Management'!E2:E20))/328)*5</f>
        <v/>
      </c>
    </row>
    <row r="14" ht="20" customHeight="1">
      <c r="A14" s="11" t="inlineStr">
        <is>
          <t>DETECT (DE)</t>
        </is>
      </c>
      <c r="B14" t="inlineStr">
        <is>
          <t>DE.AE</t>
        </is>
      </c>
      <c r="C14" s="8" t="inlineStr">
        <is>
          <t>Anomalies and Events</t>
        </is>
      </c>
      <c r="D14" s="9" t="n">
        <v>3</v>
      </c>
      <c r="E14" s="9">
        <f>((SUMIF('Application Security'!F2:F20,"DE.AE",'Application Security'!E2:E20)+SUMIF('Business Operations'!F2:F20,"DE.AE",'Business Operations'!E2:E20)+SUMIF('Database Security'!F2:F20,"DE.AE",'Database Security'!E2:E20)+SUMIF('Endpoint Security'!F2:F20,"DE.AE",'Endpoint Security'!E2:E20)+SUMIF('Governance, Risk, &amp; Compliance'!F2:F20,"DE.AE",'Governance, Risk, &amp; Compliance'!E2:E20)+SUMIF('Network Security'!F2:F20,"DE.AE",'Network Security'!E2:E20)+SUMIF(SDLC!F2:F20,"DE.AE",SDLC!E2:E20)+SUMIF('Security Operations'!F2:F20,"DE.AE",'Security Operations'!E2:E20)+SUMIF('Vendor Risk Management'!F2:F20,"DE.AE",'Vendor Risk Management'!E2:E20))/39)*5</f>
        <v/>
      </c>
    </row>
    <row r="15" ht="20" customHeight="1">
      <c r="B15" t="inlineStr">
        <is>
          <t>DE.CM</t>
        </is>
      </c>
      <c r="C15" s="8" t="inlineStr">
        <is>
          <t>Security Continuous Monitoring</t>
        </is>
      </c>
      <c r="D15" s="9" t="n">
        <v>3</v>
      </c>
      <c r="E15" s="9">
        <f>((SUMIF('Application Security'!F2:F20,"DE.CM",'Application Security'!E2:E20)+SUMIF('Business Operations'!F2:F20,"DE.CM",'Business Operations'!E2:E20)+SUMIF('Database Security'!F2:F20,"DE.CM",'Database Security'!E2:E20)+SUMIF('Endpoint Security'!F2:F20,"DE.CM",'Endpoint Security'!E2:E20)+SUMIF('Governance, Risk, &amp; Compliance'!F2:F20,"DE.CM",'Governance, Risk, &amp; Compliance'!E2:E20)+SUMIF('Network Security'!F2:F20,"DE.CM",'Network Security'!E2:E20)+SUMIF(SDLC!F2:F20,"DE.CM",SDLC!E2:E20)+SUMIF('Security Operations'!F2:F20,"DE.CM",'Security Operations'!E2:E20)+SUMIF('Vendor Risk Management'!F2:F20,"DE.CM",'Vendor Risk Management'!E2:E20))/103)*5</f>
        <v/>
      </c>
    </row>
    <row r="16" ht="20" customHeight="1">
      <c r="B16" t="inlineStr">
        <is>
          <t>DE.DP</t>
        </is>
      </c>
      <c r="C16" s="8" t="inlineStr">
        <is>
          <t>Detection Processes</t>
        </is>
      </c>
      <c r="D16" s="9" t="n">
        <v>3</v>
      </c>
      <c r="E16" s="9">
        <f>((SUMIF('Application Security'!F2:F20,"DE.DP",'Application Security'!E2:E20)+SUMIF('Business Operations'!F2:F20,"DE.DP",'Business Operations'!E2:E20)+SUMIF('Database Security'!F2:F20,"DE.DP",'Database Security'!E2:E20)+SUMIF('Endpoint Security'!F2:F20,"DE.DP",'Endpoint Security'!E2:E20)+SUMIF('Governance, Risk, &amp; Compliance'!F2:F20,"DE.DP",'Governance, Risk, &amp; Compliance'!E2:E20)+SUMIF('Network Security'!F2:F20,"DE.DP",'Network Security'!E2:E20)+SUMIF(SDLC!F2:F20,"DE.DP",SDLC!E2:E20)+SUMIF('Security Operations'!F2:F20,"DE.DP",'Security Operations'!E2:E20)+SUMIF('Vendor Risk Management'!F2:F20,"DE.DP",'Vendor Risk Management'!E2:E20))/37)*5</f>
        <v/>
      </c>
    </row>
    <row r="17" ht="20" customHeight="1">
      <c r="A17" s="12" t="inlineStr">
        <is>
          <t>RESPOND (RS)</t>
        </is>
      </c>
      <c r="B17" t="inlineStr">
        <is>
          <t>RS.RP</t>
        </is>
      </c>
      <c r="C17" s="8" t="inlineStr">
        <is>
          <t>Response Planning</t>
        </is>
      </c>
      <c r="D17" s="9" t="n">
        <v>3</v>
      </c>
      <c r="E17" s="9">
        <f>((SUMIF('Application Security'!F2:F20,"RS.RP",'Application Security'!E2:E20)+SUMIF('Business Operations'!F2:F20,"RS.RP",'Business Operations'!E2:E20)+SUMIF('Database Security'!F2:F20,"RS.RP",'Database Security'!E2:E20)+SUMIF('Endpoint Security'!F2:F20,"RS.RP",'Endpoint Security'!E2:E20)+SUMIF('Governance, Risk, &amp; Compliance'!F2:F20,"RS.RP",'Governance, Risk, &amp; Compliance'!E2:E20)+SUMIF('Network Security'!F2:F20,"RS.RP",'Network Security'!E2:E20)+SUMIF(SDLC!F2:F20,"RS.RP",SDLC!E2:E20)+SUMIF('Security Operations'!F2:F20,"RS.RP",'Security Operations'!E2:E20)+SUMIF('Vendor Risk Management'!F2:F20,"RS.RP",'Vendor Risk Management'!E2:E20))/7)*5</f>
        <v/>
      </c>
    </row>
    <row r="18" ht="20" customHeight="1">
      <c r="B18" t="inlineStr">
        <is>
          <t>RS.CO</t>
        </is>
      </c>
      <c r="C18" s="8" t="inlineStr">
        <is>
          <t>Communications</t>
        </is>
      </c>
      <c r="D18" s="9" t="n">
        <v>3</v>
      </c>
      <c r="E18" s="9">
        <f>((SUMIF('Application Security'!F2:F20,"RS.CO",'Application Security'!E2:E20)+SUMIF('Business Operations'!F2:F20,"RS.CO",'Business Operations'!E2:E20)+SUMIF('Database Security'!F2:F20,"RS.CO",'Database Security'!E2:E20)+SUMIF('Endpoint Security'!F2:F20,"RS.CO",'Endpoint Security'!E2:E20)+SUMIF('Governance, Risk, &amp; Compliance'!F2:F20,"RS.CO",'Governance, Risk, &amp; Compliance'!E2:E20)+SUMIF('Network Security'!F2:F20,"RS.CO",'Network Security'!E2:E20)+SUMIF(SDLC!F2:F20,"RS.CO",SDLC!E2:E20)+SUMIF('Security Operations'!F2:F20,"RS.CO",'Security Operations'!E2:E20)+SUMIF('Vendor Risk Management'!F2:F20,"RS.CO",'Vendor Risk Management'!E2:E20))/27)*5</f>
        <v/>
      </c>
    </row>
    <row r="19" ht="20" customHeight="1">
      <c r="B19" t="inlineStr">
        <is>
          <t>RS.AN</t>
        </is>
      </c>
      <c r="C19" s="8" t="inlineStr">
        <is>
          <t>Analysis</t>
        </is>
      </c>
      <c r="D19" s="9" t="n">
        <v>3</v>
      </c>
      <c r="E19" s="9">
        <f>((SUMIF('Application Security'!F2:F20,"RS.AN",'Application Security'!E2:E20)+SUMIF('Business Operations'!F2:F20,"RS.AN",'Business Operations'!E2:E20)+SUMIF('Database Security'!F2:F20,"RS.AN",'Database Security'!E2:E20)+SUMIF('Endpoint Security'!F2:F20,"RS.AN",'Endpoint Security'!E2:E20)+SUMIF('Governance, Risk, &amp; Compliance'!F2:F20,"RS.AN",'Governance, Risk, &amp; Compliance'!E2:E20)+SUMIF('Network Security'!F2:F20,"RS.AN",'Network Security'!E2:E20)+SUMIF(SDLC!F2:F20,"RS.AN",SDLC!E2:E20)+SUMIF('Security Operations'!F2:F20,"RS.AN",'Security Operations'!E2:E20)+SUMIF('Vendor Risk Management'!F2:F20,"RS.AN",'Vendor Risk Management'!E2:E20))/26)*5</f>
        <v/>
      </c>
    </row>
    <row r="20" ht="20" customHeight="1">
      <c r="B20" t="inlineStr">
        <is>
          <t>RS.MI</t>
        </is>
      </c>
      <c r="C20" s="8" t="inlineStr">
        <is>
          <t>Mitigation</t>
        </is>
      </c>
      <c r="D20" s="9" t="n">
        <v>3</v>
      </c>
      <c r="E20" s="9">
        <f>((SUMIF('Application Security'!F2:F20,"RS.MI",'Application Security'!E2:E20)+SUMIF('Business Operations'!F2:F20,"RS.MI",'Business Operations'!E2:E20)+SUMIF('Database Security'!F2:F20,"RS.MI",'Database Security'!E2:E20)+SUMIF('Endpoint Security'!F2:F20,"RS.MI",'Endpoint Security'!E2:E20)+SUMIF('Governance, Risk, &amp; Compliance'!F2:F20,"RS.MI",'Governance, Risk, &amp; Compliance'!E2:E20)+SUMIF('Network Security'!F2:F20,"RS.MI",'Network Security'!E2:E20)+SUMIF(SDLC!F2:F20,"RS.MI",SDLC!E2:E20)+SUMIF('Security Operations'!F2:F20,"RS.MI",'Security Operations'!E2:E20)+SUMIF('Vendor Risk Management'!F2:F20,"RS.MI",'Vendor Risk Management'!E2:E20))/36)*5</f>
        <v/>
      </c>
    </row>
    <row r="21" ht="20" customHeight="1">
      <c r="B21" t="inlineStr">
        <is>
          <t>RS.IM</t>
        </is>
      </c>
      <c r="C21" s="8" t="inlineStr">
        <is>
          <t>Improvements</t>
        </is>
      </c>
      <c r="D21" s="9" t="n">
        <v>3</v>
      </c>
      <c r="E21" s="9">
        <f>((SUMIF('Application Security'!F2:F20,"RS.IM",'Application Security'!E2:E20)+SUMIF('Business Operations'!F2:F20,"RS.IM",'Business Operations'!E2:E20)+SUMIF('Database Security'!F2:F20,"RS.IM",'Database Security'!E2:E20)+SUMIF('Endpoint Security'!F2:F20,"RS.IM",'Endpoint Security'!E2:E20)+SUMIF('Governance, Risk, &amp; Compliance'!F2:F20,"RS.IM",'Governance, Risk, &amp; Compliance'!E2:E20)+SUMIF('Network Security'!F2:F20,"RS.IM",'Network Security'!E2:E20)+SUMIF(SDLC!F2:F20,"RS.IM",SDLC!E2:E20)+SUMIF('Security Operations'!F2:F20,"RS.IM",'Security Operations'!E2:E20)+SUMIF('Vendor Risk Management'!F2:F20,"RS.IM",'Vendor Risk Management'!E2:E20))/31)*5</f>
        <v/>
      </c>
    </row>
    <row r="22" ht="20" customHeight="1">
      <c r="A22" s="13" t="inlineStr">
        <is>
          <t>RECOVER (RC)</t>
        </is>
      </c>
      <c r="B22" t="inlineStr">
        <is>
          <t>RC.RP</t>
        </is>
      </c>
      <c r="C22" s="8" t="inlineStr">
        <is>
          <t>Recovery Planning</t>
        </is>
      </c>
      <c r="D22" s="9" t="n">
        <v>3</v>
      </c>
      <c r="E22" s="9">
        <f>((SUMIF('Application Security'!F2:F20,"RC.RP",'Application Security'!E2:E20)+SUMIF('Business Operations'!F2:F20,"RC.RP",'Business Operations'!E2:E20)+SUMIF('Database Security'!F2:F20,"RC.RP",'Database Security'!E2:E20)+SUMIF('Endpoint Security'!F2:F20,"RC.RP",'Endpoint Security'!E2:E20)+SUMIF('Governance, Risk, &amp; Compliance'!F2:F20,"RC.RP",'Governance, Risk, &amp; Compliance'!E2:E20)+SUMIF('Network Security'!F2:F20,"RC.RP",'Network Security'!E2:E20)+SUMIF(SDLC!F2:F20,"RC.RP",SDLC!E2:E20)+SUMIF('Security Operations'!F2:F20,"RC.RP",'Security Operations'!E2:E20)+SUMIF('Vendor Risk Management'!F2:F20,"RC.RP",'Vendor Risk Management'!E2:E20))/1)*5</f>
        <v/>
      </c>
    </row>
    <row r="23" ht="20" customHeight="1">
      <c r="B23" t="inlineStr">
        <is>
          <t>RC.IM</t>
        </is>
      </c>
      <c r="C23" s="8" t="inlineStr">
        <is>
          <t>Improvements</t>
        </is>
      </c>
      <c r="D23" s="9" t="n">
        <v>3</v>
      </c>
      <c r="E23" s="9">
        <f>((SUMIF('Application Security'!F2:F20,"RC.IM",'Application Security'!E2:E20)+SUMIF('Business Operations'!F2:F20,"RC.IM",'Business Operations'!E2:E20)+SUMIF('Database Security'!F2:F20,"RC.IM",'Database Security'!E2:E20)+SUMIF('Endpoint Security'!F2:F20,"RC.IM",'Endpoint Security'!E2:E20)+SUMIF('Governance, Risk, &amp; Compliance'!F2:F20,"RC.IM",'Governance, Risk, &amp; Compliance'!E2:E20)+SUMIF('Network Security'!F2:F20,"RC.IM",'Network Security'!E2:E20)+SUMIF(SDLC!F2:F20,"RC.IM",SDLC!E2:E20)+SUMIF('Security Operations'!F2:F20,"RC.IM",'Security Operations'!E2:E20)+SUMIF('Vendor Risk Management'!F2:F20,"RC.IM",'Vendor Risk Management'!E2:E20))/3)*5</f>
        <v/>
      </c>
    </row>
    <row r="24" ht="20" customHeight="1">
      <c r="B24" t="inlineStr">
        <is>
          <t>RC.CO</t>
        </is>
      </c>
      <c r="C24" s="8" t="inlineStr">
        <is>
          <t>Communications</t>
        </is>
      </c>
      <c r="D24" s="9" t="n">
        <v>3</v>
      </c>
      <c r="E24" s="9">
        <f>((SUMIF('Application Security'!F2:F20,"RC.CO",'Application Security'!E2:E20)+SUMIF('Business Operations'!F2:F20,"RC.CO",'Business Operations'!E2:E20)+SUMIF('Database Security'!F2:F20,"RC.CO",'Database Security'!E2:E20)+SUMIF('Endpoint Security'!F2:F20,"RC.CO",'Endpoint Security'!E2:E20)+SUMIF('Governance, Risk, &amp; Compliance'!F2:F20,"RC.CO",'Governance, Risk, &amp; Compliance'!E2:E20)+SUMIF('Network Security'!F2:F20,"RC.CO",'Network Security'!E2:E20)+SUMIF(SDLC!F2:F20,"RC.CO",SDLC!E2:E20)+SUMIF('Security Operations'!F2:F20,"RC.CO",'Security Operations'!E2:E20)+SUMIF('Vendor Risk Management'!F2:F20,"RC.CO",'Vendor Risk Management'!E2:E20))/7)*5</f>
        <v/>
      </c>
    </row>
  </sheetData>
  <mergeCells count="6">
    <mergeCell ref="A8:A13"/>
    <mergeCell ref="A17:A21"/>
    <mergeCell ref="A1:C1"/>
    <mergeCell ref="A2:A7"/>
    <mergeCell ref="A14:A16"/>
    <mergeCell ref="A22:A24"/>
  </mergeCells>
  <pageMargins left="0.75" right="0.75" top="1" bottom="1" header="0.5" footer="0.5"/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E23"/>
  <sheetViews>
    <sheetView workbookViewId="0">
      <selection activeCell="A1" sqref="A1"/>
    </sheetView>
  </sheetViews>
  <sheetFormatPr baseColWidth="8" defaultRowHeight="15"/>
  <cols>
    <col width="14" customWidth="1" min="1" max="1"/>
    <col width="6" customWidth="1" min="2" max="2"/>
    <col width="52" customWidth="1" min="3" max="3"/>
  </cols>
  <sheetData>
    <row r="1" ht="20" customHeight="1">
      <c r="A1" s="6" t="inlineStr">
        <is>
          <t>NIST CSF 2 Categories</t>
        </is>
      </c>
      <c r="D1" s="6" t="inlineStr">
        <is>
          <t>Target</t>
        </is>
      </c>
      <c r="E1" s="6" t="inlineStr">
        <is>
          <t>Score</t>
        </is>
      </c>
    </row>
    <row r="2" ht="20" customHeight="1">
      <c r="A2" s="11" t="inlineStr">
        <is>
          <t>GOVERN (GV)</t>
        </is>
      </c>
      <c r="B2" t="inlineStr">
        <is>
          <t>GV.OC</t>
        </is>
      </c>
      <c r="C2" t="inlineStr">
        <is>
          <t>Organizational Context</t>
        </is>
      </c>
      <c r="D2" s="9" t="n">
        <v>3</v>
      </c>
      <c r="E2" s="9">
        <f>((SUMIF('Application Security'!G2:G20,"GV.OC",'Application Security'!E2:E20)+SUMIF('Business Operations'!G2:G20,"GV.OC",'Business Operations'!E2:E20)+SUMIF('Database Security'!G2:G20,"GV.OC",'Database Security'!E2:E20)+SUMIF('Endpoint Security'!G2:G20,"GV.OC",'Endpoint Security'!E2:E20)+SUMIF('Governance, Risk, &amp; Compliance'!G2:G20,"GV.OC",'Governance, Risk, &amp; Compliance'!E2:E20)+SUMIF('Network Security'!G2:G20,"GV.OC",'Network Security'!E2:E20)+SUMIF(SDLC!G2:G20,"GV.OC",SDLC!E2:E20)+SUMIF('Security Operations'!G2:G20,"GV.OC",'Security Operations'!E2:E20)+SUMIF('Vendor Risk Management'!G2:G20,"GV.OC",'Vendor Risk Management'!E2:E20))/24)*5</f>
        <v/>
      </c>
    </row>
    <row r="3" ht="20" customHeight="1">
      <c r="B3" t="inlineStr">
        <is>
          <t>GV.RM</t>
        </is>
      </c>
      <c r="C3" t="inlineStr">
        <is>
          <t>Risk Management Strategy</t>
        </is>
      </c>
      <c r="D3" s="9" t="n">
        <v>3</v>
      </c>
      <c r="E3" s="9">
        <f>((SUMIF('Application Security'!G2:G20,"GV.RM",'Application Security'!E2:E20)+SUMIF('Business Operations'!G2:G20,"GV.RM",'Business Operations'!E2:E20)+SUMIF('Database Security'!G2:G20,"GV.RM",'Database Security'!E2:E20)+SUMIF('Endpoint Security'!G2:G20,"GV.RM",'Endpoint Security'!E2:E20)+SUMIF('Governance, Risk, &amp; Compliance'!G2:G20,"GV.RM",'Governance, Risk, &amp; Compliance'!E2:E20)+SUMIF('Network Security'!G2:G20,"GV.RM",'Network Security'!E2:E20)+SUMIF(SDLC!G2:G20,"GV.RM",SDLC!E2:E20)+SUMIF('Security Operations'!G2:G20,"GV.RM",'Security Operations'!E2:E20)+SUMIF('Vendor Risk Management'!G2:G20,"GV.RM",'Vendor Risk Management'!E2:E20))/114)*5</f>
        <v/>
      </c>
    </row>
    <row r="4" ht="20" customHeight="1">
      <c r="B4" t="inlineStr">
        <is>
          <t>GV.SC</t>
        </is>
      </c>
      <c r="C4" t="inlineStr">
        <is>
          <t>Cybersecurity Supply Chain Risk Management</t>
        </is>
      </c>
      <c r="D4" s="9" t="n">
        <v>3</v>
      </c>
      <c r="E4" s="9">
        <f>((SUMIF('Application Security'!G2:G20,"GV.SC",'Application Security'!E2:E20)+SUMIF('Business Operations'!G2:G20,"GV.SC",'Business Operations'!E2:E20)+SUMIF('Database Security'!G2:G20,"GV.SC",'Database Security'!E2:E20)+SUMIF('Endpoint Security'!G2:G20,"GV.SC",'Endpoint Security'!E2:E20)+SUMIF('Governance, Risk, &amp; Compliance'!G2:G20,"GV.SC",'Governance, Risk, &amp; Compliance'!E2:E20)+SUMIF('Network Security'!G2:G20,"GV.SC",'Network Security'!E2:E20)+SUMIF(SDLC!G2:G20,"GV.SC",SDLC!E2:E20)+SUMIF('Security Operations'!G2:G20,"GV.SC",'Security Operations'!E2:E20)+SUMIF('Vendor Risk Management'!G2:G20,"GV.SC",'Vendor Risk Management'!E2:E20))/53)*5</f>
        <v/>
      </c>
    </row>
    <row r="5" ht="20" customHeight="1">
      <c r="B5" t="inlineStr">
        <is>
          <t>GV.RR</t>
        </is>
      </c>
      <c r="C5" t="inlineStr">
        <is>
          <t>Roles, Responsibilities, and Authorities</t>
        </is>
      </c>
      <c r="D5" s="9" t="n">
        <v>3</v>
      </c>
      <c r="E5" s="9">
        <f>((SUMIF('Application Security'!G2:G20,"GV.RR",'Application Security'!E2:E20)+SUMIF('Business Operations'!G2:G20,"GV.RR",'Business Operations'!E2:E20)+SUMIF('Database Security'!G2:G20,"GV.RR",'Database Security'!E2:E20)+SUMIF('Endpoint Security'!G2:G20,"GV.RR",'Endpoint Security'!E2:E20)+SUMIF('Governance, Risk, &amp; Compliance'!G2:G20,"GV.RR",'Governance, Risk, &amp; Compliance'!E2:E20)+SUMIF('Network Security'!G2:G20,"GV.RR",'Network Security'!E2:E20)+SUMIF(SDLC!G2:G20,"GV.RR",SDLC!E2:E20)+SUMIF('Security Operations'!G2:G20,"GV.RR",'Security Operations'!E2:E20)+SUMIF('Vendor Risk Management'!G2:G20,"GV.RR",'Vendor Risk Management'!E2:E20))/80)*5</f>
        <v/>
      </c>
    </row>
    <row r="6" ht="20" customHeight="1">
      <c r="B6" t="inlineStr">
        <is>
          <t>GV.PO</t>
        </is>
      </c>
      <c r="C6" t="inlineStr">
        <is>
          <t>Policies, Processes, and Procedures</t>
        </is>
      </c>
      <c r="D6" s="9" t="n">
        <v>3</v>
      </c>
      <c r="E6" s="9">
        <f>((SUMIF('Application Security'!G2:G20,"GV.PO",'Application Security'!E2:E20)+SUMIF('Business Operations'!G2:G20,"GV.PO",'Business Operations'!E2:E20)+SUMIF('Database Security'!G2:G20,"GV.PO",'Database Security'!E2:E20)+SUMIF('Endpoint Security'!G2:G20,"GV.PO",'Endpoint Security'!E2:E20)+SUMIF('Governance, Risk, &amp; Compliance'!G2:G20,"GV.PO",'Governance, Risk, &amp; Compliance'!E2:E20)+SUMIF('Network Security'!G2:G20,"GV.PO",'Network Security'!E2:E20)+SUMIF(SDLC!G2:G20,"GV.PO",SDLC!E2:E20)+SUMIF('Security Operations'!G2:G20,"GV.PO",'Security Operations'!E2:E20)+SUMIF('Vendor Risk Management'!G2:G20,"GV.PO",'Vendor Risk Management'!E2:E20))/17)*5</f>
        <v/>
      </c>
    </row>
    <row r="7" ht="20" customHeight="1">
      <c r="B7" t="inlineStr">
        <is>
          <t>GV.OV</t>
        </is>
      </c>
      <c r="C7" t="inlineStr">
        <is>
          <t>Oversight</t>
        </is>
      </c>
      <c r="D7" s="9" t="n">
        <v>3</v>
      </c>
      <c r="E7" s="9">
        <f>((SUMIF('Application Security'!G2:G20,"GV.OV",'Application Security'!E2:E20)+SUMIF('Business Operations'!G2:G20,"GV.OV",'Business Operations'!E2:E20)+SUMIF('Database Security'!G2:G20,"GV.OV",'Database Security'!E2:E20)+SUMIF('Endpoint Security'!G2:G20,"GV.OV",'Endpoint Security'!E2:E20)+SUMIF('Governance, Risk, &amp; Compliance'!G2:G20,"GV.OV",'Governance, Risk, &amp; Compliance'!E2:E20)+SUMIF('Network Security'!G2:G20,"GV.OV",'Network Security'!E2:E20)+SUMIF(SDLC!G2:G20,"GV.OV",SDLC!E2:E20)+SUMIF('Security Operations'!G2:G20,"GV.OV",'Security Operations'!E2:E20)+SUMIF('Vendor Risk Management'!G2:G20,"GV.OV",'Vendor Risk Management'!E2:E20))/240)*5</f>
        <v/>
      </c>
    </row>
    <row r="8" ht="20" customHeight="1">
      <c r="A8" s="7" t="inlineStr">
        <is>
          <t>IDENTIFY (ID)</t>
        </is>
      </c>
      <c r="B8" t="inlineStr">
        <is>
          <t>ID.AM</t>
        </is>
      </c>
      <c r="C8" t="inlineStr">
        <is>
          <t>Asset Management</t>
        </is>
      </c>
      <c r="D8" s="9" t="n">
        <v>3</v>
      </c>
      <c r="E8" s="9">
        <f>((SUMIF('Application Security'!G2:G20,"ID.AM",'Application Security'!E2:E20)+SUMIF('Business Operations'!G2:G20,"ID.AM",'Business Operations'!E2:E20)+SUMIF('Database Security'!G2:G20,"ID.AM",'Database Security'!E2:E20)+SUMIF('Endpoint Security'!G2:G20,"ID.AM",'Endpoint Security'!E2:E20)+SUMIF('Governance, Risk, &amp; Compliance'!G2:G20,"ID.AM",'Governance, Risk, &amp; Compliance'!E2:E20)+SUMIF('Network Security'!G2:G20,"ID.AM",'Network Security'!E2:E20)+SUMIF(SDLC!G2:G20,"ID.AM",SDLC!E2:E20)+SUMIF('Security Operations'!G2:G20,"ID.AM",'Security Operations'!E2:E20)+SUMIF('Vendor Risk Management'!G2:G20,"ID.AM",'Vendor Risk Management'!E2:E20))/181)*5</f>
        <v/>
      </c>
    </row>
    <row r="9" ht="20" customHeight="1">
      <c r="B9" t="inlineStr">
        <is>
          <t>ID.RA</t>
        </is>
      </c>
      <c r="C9" t="inlineStr">
        <is>
          <t>Risk Assessment</t>
        </is>
      </c>
      <c r="D9" s="9" t="n">
        <v>3</v>
      </c>
      <c r="E9" s="9">
        <f>((SUMIF('Application Security'!G2:G20,"ID.RA",'Application Security'!E2:E20)+SUMIF('Business Operations'!G2:G20,"ID.RA",'Business Operations'!E2:E20)+SUMIF('Database Security'!G2:G20,"ID.RA",'Database Security'!E2:E20)+SUMIF('Endpoint Security'!G2:G20,"ID.RA",'Endpoint Security'!E2:E20)+SUMIF('Governance, Risk, &amp; Compliance'!G2:G20,"ID.RA",'Governance, Risk, &amp; Compliance'!E2:E20)+SUMIF('Network Security'!G2:G20,"ID.RA",'Network Security'!E2:E20)+SUMIF(SDLC!G2:G20,"ID.RA",SDLC!E2:E20)+SUMIF('Security Operations'!G2:G20,"ID.RA",'Security Operations'!E2:E20)+SUMIF('Vendor Risk Management'!G2:G20,"ID.RA",'Vendor Risk Management'!E2:E20))/120)*5</f>
        <v/>
      </c>
    </row>
    <row r="10" ht="20" customHeight="1">
      <c r="B10" t="inlineStr">
        <is>
          <t>ID.IM</t>
        </is>
      </c>
      <c r="C10" t="inlineStr">
        <is>
          <t>Improvement</t>
        </is>
      </c>
      <c r="D10" s="9" t="n">
        <v>3</v>
      </c>
      <c r="E10" s="9">
        <f>((SUMIF('Application Security'!G2:G20,"ID.IM",'Application Security'!E2:E20)+SUMIF('Business Operations'!G2:G20,"ID.IM",'Business Operations'!E2:E20)+SUMIF('Database Security'!G2:G20,"ID.IM",'Database Security'!E2:E20)+SUMIF('Endpoint Security'!G2:G20,"ID.IM",'Endpoint Security'!E2:E20)+SUMIF('Governance, Risk, &amp; Compliance'!G2:G20,"ID.IM",'Governance, Risk, &amp; Compliance'!E2:E20)+SUMIF('Network Security'!G2:G20,"ID.IM",'Network Security'!E2:E20)+SUMIF(SDLC!G2:G20,"ID.IM",SDLC!E2:E20)+SUMIF('Security Operations'!G2:G20,"ID.IM",'Security Operations'!E2:E20)+SUMIF('Vendor Risk Management'!G2:G20,"ID.IM",'Vendor Risk Management'!E2:E20))/13)*5</f>
        <v/>
      </c>
    </row>
    <row r="11" ht="20" customHeight="1">
      <c r="A11" s="10" t="inlineStr">
        <is>
          <t>PROTECT (PR)</t>
        </is>
      </c>
      <c r="B11" t="inlineStr">
        <is>
          <t>PR.AA</t>
        </is>
      </c>
      <c r="C11" t="inlineStr">
        <is>
          <t>Identity Management, Authentication, and Access Control</t>
        </is>
      </c>
      <c r="D11" s="9" t="n">
        <v>3</v>
      </c>
      <c r="E11" s="9">
        <f>((SUMIF('Application Security'!G2:G20,"PR.AA",'Application Security'!E2:E20)+SUMIF('Business Operations'!G2:G20,"PR.AA",'Business Operations'!E2:E20)+SUMIF('Database Security'!G2:G20,"PR.AA",'Database Security'!E2:E20)+SUMIF('Endpoint Security'!G2:G20,"PR.AA",'Endpoint Security'!E2:E20)+SUMIF('Governance, Risk, &amp; Compliance'!G2:G20,"PR.AA",'Governance, Risk, &amp; Compliance'!E2:E20)+SUMIF('Network Security'!G2:G20,"PR.AA",'Network Security'!E2:E20)+SUMIF(SDLC!G2:G20,"PR.AA",SDLC!E2:E20)+SUMIF('Security Operations'!G2:G20,"PR.AA",'Security Operations'!E2:E20)+SUMIF('Vendor Risk Management'!G2:G20,"PR.AA",'Vendor Risk Management'!E2:E20))/59)*5</f>
        <v/>
      </c>
    </row>
    <row r="12" ht="20" customHeight="1">
      <c r="B12" t="inlineStr">
        <is>
          <t>PR.AT</t>
        </is>
      </c>
      <c r="C12" t="inlineStr">
        <is>
          <t>Awareness and Training</t>
        </is>
      </c>
      <c r="D12" s="9" t="n">
        <v>3</v>
      </c>
      <c r="E12" s="9">
        <f>((SUMIF('Application Security'!G2:G20,"PR.AT",'Application Security'!E2:E20)+SUMIF('Business Operations'!G2:G20,"PR.AT",'Business Operations'!E2:E20)+SUMIF('Database Security'!G2:G20,"PR.AT",'Database Security'!E2:E20)+SUMIF('Endpoint Security'!G2:G20,"PR.AT",'Endpoint Security'!E2:E20)+SUMIF('Governance, Risk, &amp; Compliance'!G2:G20,"PR.AT",'Governance, Risk, &amp; Compliance'!E2:E20)+SUMIF('Network Security'!G2:G20,"PR.AT",'Network Security'!E2:E20)+SUMIF(SDLC!G2:G20,"PR.AT",SDLC!E2:E20)+SUMIF('Security Operations'!G2:G20,"PR.AT",'Security Operations'!E2:E20)+SUMIF('Vendor Risk Management'!G2:G20,"PR.AT",'Vendor Risk Management'!E2:E20))/19)*5</f>
        <v/>
      </c>
    </row>
    <row r="13" ht="20" customHeight="1">
      <c r="B13" t="inlineStr">
        <is>
          <t>PR.DS</t>
        </is>
      </c>
      <c r="C13" t="inlineStr">
        <is>
          <t>Data Security</t>
        </is>
      </c>
      <c r="D13" s="9" t="n">
        <v>3</v>
      </c>
      <c r="E13" s="9">
        <f>((SUMIF('Application Security'!G2:G20,"PR.DS",'Application Security'!E2:E20)+SUMIF('Business Operations'!G2:G20,"PR.DS",'Business Operations'!E2:E20)+SUMIF('Database Security'!G2:G20,"PR.DS",'Database Security'!E2:E20)+SUMIF('Endpoint Security'!G2:G20,"PR.DS",'Endpoint Security'!E2:E20)+SUMIF('Governance, Risk, &amp; Compliance'!G2:G20,"PR.DS",'Governance, Risk, &amp; Compliance'!E2:E20)+SUMIF('Network Security'!G2:G20,"PR.DS",'Network Security'!E2:E20)+SUMIF(SDLC!G2:G20,"PR.DS",SDLC!E2:E20)+SUMIF('Security Operations'!G2:G20,"PR.DS",'Security Operations'!E2:E20)+SUMIF('Vendor Risk Management'!G2:G20,"PR.DS",'Vendor Risk Management'!E2:E20))/64)*5</f>
        <v/>
      </c>
    </row>
    <row r="14" ht="20" customHeight="1">
      <c r="B14" t="inlineStr">
        <is>
          <t>PR.PS</t>
        </is>
      </c>
      <c r="C14" t="inlineStr">
        <is>
          <t>Platform Security</t>
        </is>
      </c>
      <c r="D14" s="9" t="n">
        <v>3</v>
      </c>
      <c r="E14" s="9">
        <f>((SUMIF('Application Security'!G2:G20,"PR.PS",'Application Security'!E2:E20)+SUMIF('Business Operations'!G2:G20,"PR.PS",'Business Operations'!E2:E20)+SUMIF('Database Security'!G2:G20,"PR.PS",'Database Security'!E2:E20)+SUMIF('Endpoint Security'!G2:G20,"PR.PS",'Endpoint Security'!E2:E20)+SUMIF('Governance, Risk, &amp; Compliance'!G2:G20,"PR.PS",'Governance, Risk, &amp; Compliance'!E2:E20)+SUMIF('Network Security'!G2:G20,"PR.PS",'Network Security'!E2:E20)+SUMIF(SDLC!G2:G20,"PR.PS",SDLC!E2:E20)+SUMIF('Security Operations'!G2:G20,"PR.PS",'Security Operations'!E2:E20)+SUMIF('Vendor Risk Management'!G2:G20,"PR.PS",'Vendor Risk Management'!E2:E20))/10)*5</f>
        <v/>
      </c>
    </row>
    <row r="15" ht="20" customHeight="1">
      <c r="B15" t="inlineStr">
        <is>
          <t>PR.IR</t>
        </is>
      </c>
      <c r="C15" t="inlineStr">
        <is>
          <t>Technology Infrastructure Resilience</t>
        </is>
      </c>
      <c r="D15" s="9" t="n">
        <v>3</v>
      </c>
      <c r="E15" s="9">
        <f>((SUMIF('Application Security'!G2:G20,"PR.IR",'Application Security'!E2:E20)+SUMIF('Business Operations'!G2:G20,"PR.IR",'Business Operations'!E2:E20)+SUMIF('Database Security'!G2:G20,"PR.IR",'Database Security'!E2:E20)+SUMIF('Endpoint Security'!G2:G20,"PR.IR",'Endpoint Security'!E2:E20)+SUMIF('Governance, Risk, &amp; Compliance'!G2:G20,"PR.IR",'Governance, Risk, &amp; Compliance'!E2:E20)+SUMIF('Network Security'!G2:G20,"PR.IR",'Network Security'!E2:E20)+SUMIF(SDLC!G2:G20,"PR.IR",SDLC!E2:E20)+SUMIF('Security Operations'!G2:G20,"PR.IR",'Security Operations'!E2:E20)+SUMIF('Vendor Risk Management'!G2:G20,"PR.IR",'Vendor Risk Management'!E2:E20))/24)*5</f>
        <v/>
      </c>
    </row>
    <row r="16" ht="20" customHeight="1">
      <c r="A16" s="14" t="inlineStr">
        <is>
          <t>DETECT (DE)</t>
        </is>
      </c>
      <c r="B16" t="inlineStr">
        <is>
          <t>DE.CM</t>
        </is>
      </c>
      <c r="C16" t="inlineStr">
        <is>
          <t>Continuous Monitoring</t>
        </is>
      </c>
      <c r="D16" s="9" t="n">
        <v>3</v>
      </c>
      <c r="E16" s="9">
        <f>((SUMIF('Application Security'!G2:G20,"DE.CM",'Application Security'!E2:E20)+SUMIF('Business Operations'!G2:G20,"DE.CM",'Business Operations'!E2:E20)+SUMIF('Database Security'!G2:G20,"DE.CM",'Database Security'!E2:E20)+SUMIF('Endpoint Security'!G2:G20,"DE.CM",'Endpoint Security'!E2:E20)+SUMIF('Governance, Risk, &amp; Compliance'!G2:G20,"DE.CM",'Governance, Risk, &amp; Compliance'!E2:E20)+SUMIF('Network Security'!G2:G20,"DE.CM",'Network Security'!E2:E20)+SUMIF(SDLC!G2:G20,"DE.CM",SDLC!E2:E20)+SUMIF('Security Operations'!G2:G20,"DE.CM",'Security Operations'!E2:E20)+SUMIF('Vendor Risk Management'!G2:G20,"DE.CM",'Vendor Risk Management'!E2:E20))/23)*5</f>
        <v/>
      </c>
    </row>
    <row r="17" ht="20" customHeight="1">
      <c r="B17" t="inlineStr">
        <is>
          <t>DE.AE</t>
        </is>
      </c>
      <c r="C17" t="inlineStr">
        <is>
          <t>Adverse Event Analysis</t>
        </is>
      </c>
      <c r="D17" s="9" t="n">
        <v>3</v>
      </c>
      <c r="E17" s="9">
        <f>((SUMIF('Application Security'!G2:G20,"DE.AE",'Application Security'!E2:E20)+SUMIF('Business Operations'!G2:G20,"DE.AE",'Business Operations'!E2:E20)+SUMIF('Database Security'!G2:G20,"DE.AE",'Database Security'!E2:E20)+SUMIF('Endpoint Security'!G2:G20,"DE.AE",'Endpoint Security'!E2:E20)+SUMIF('Governance, Risk, &amp; Compliance'!G2:G20,"DE.AE",'Governance, Risk, &amp; Compliance'!E2:E20)+SUMIF('Network Security'!G2:G20,"DE.AE",'Network Security'!E2:E20)+SUMIF(SDLC!G2:G20,"DE.AE",SDLC!E2:E20)+SUMIF('Security Operations'!G2:G20,"DE.AE",'Security Operations'!E2:E20)+SUMIF('Vendor Risk Management'!G2:G20,"DE.AE",'Vendor Risk Management'!E2:E20))/24)*5</f>
        <v/>
      </c>
    </row>
    <row r="18" ht="20" customHeight="1">
      <c r="A18" s="12" t="inlineStr">
        <is>
          <t>RESPOND (RS)</t>
        </is>
      </c>
      <c r="B18" t="inlineStr">
        <is>
          <t>RS.MA</t>
        </is>
      </c>
      <c r="C18" t="inlineStr">
        <is>
          <t>Incident Management</t>
        </is>
      </c>
      <c r="D18" s="9" t="n">
        <v>3</v>
      </c>
      <c r="E18" s="9">
        <f>((SUMIF('Application Security'!G2:G20,"RS.MA",'Application Security'!E2:E20)+SUMIF('Business Operations'!G2:G20,"RS.MA",'Business Operations'!E2:E20)+SUMIF('Database Security'!G2:G20,"RS.MA",'Database Security'!E2:E20)+SUMIF('Endpoint Security'!G2:G20,"RS.MA",'Endpoint Security'!E2:E20)+SUMIF('Governance, Risk, &amp; Compliance'!G2:G20,"RS.MA",'Governance, Risk, &amp; Compliance'!E2:E20)+SUMIF('Network Security'!G2:G20,"RS.MA",'Network Security'!E2:E20)+SUMIF(SDLC!G2:G20,"RS.MA",SDLC!E2:E20)+SUMIF('Security Operations'!G2:G20,"RS.MA",'Security Operations'!E2:E20)+SUMIF('Vendor Risk Management'!G2:G20,"RS.MA",'Vendor Risk Management'!E2:E20))/19)*5</f>
        <v/>
      </c>
    </row>
    <row r="19" ht="20" customHeight="1">
      <c r="B19" t="inlineStr">
        <is>
          <t>RS.AN</t>
        </is>
      </c>
      <c r="C19" t="inlineStr">
        <is>
          <t>Incident Analysis</t>
        </is>
      </c>
      <c r="D19" s="9" t="n">
        <v>3</v>
      </c>
      <c r="E19" s="9">
        <f>((SUMIF('Application Security'!G2:G20,"RS.AN",'Application Security'!E2:E20)+SUMIF('Business Operations'!G2:G20,"RS.AN",'Business Operations'!E2:E20)+SUMIF('Database Security'!G2:G20,"RS.AN",'Database Security'!E2:E20)+SUMIF('Endpoint Security'!G2:G20,"RS.AN",'Endpoint Security'!E2:E20)+SUMIF('Governance, Risk, &amp; Compliance'!G2:G20,"RS.AN",'Governance, Risk, &amp; Compliance'!E2:E20)+SUMIF('Network Security'!G2:G20,"RS.AN",'Network Security'!E2:E20)+SUMIF(SDLC!G2:G20,"RS.AN",SDLC!E2:E20)+SUMIF('Security Operations'!G2:G20,"RS.AN",'Security Operations'!E2:E20)+SUMIF('Vendor Risk Management'!G2:G20,"RS.AN",'Vendor Risk Management'!E2:E20))/5)*5</f>
        <v/>
      </c>
    </row>
    <row r="20" ht="20" customHeight="1">
      <c r="B20" t="inlineStr">
        <is>
          <t>RS.CO</t>
        </is>
      </c>
      <c r="C20" t="inlineStr">
        <is>
          <t>Incident Response Reporting and Communication</t>
        </is>
      </c>
      <c r="D20" s="9" t="n">
        <v>3</v>
      </c>
      <c r="E20" s="9">
        <f>((SUMIF('Application Security'!G2:G20,"RS.CO",'Application Security'!E2:E20)+SUMIF('Business Operations'!G2:G20,"RS.CO",'Business Operations'!E2:E20)+SUMIF('Database Security'!G2:G20,"RS.CO",'Database Security'!E2:E20)+SUMIF('Endpoint Security'!G2:G20,"RS.CO",'Endpoint Security'!E2:E20)+SUMIF('Governance, Risk, &amp; Compliance'!G2:G20,"RS.CO",'Governance, Risk, &amp; Compliance'!E2:E20)+SUMIF('Network Security'!G2:G20,"RS.CO",'Network Security'!E2:E20)+SUMIF(SDLC!G2:G20,"RS.CO",SDLC!E2:E20)+SUMIF('Security Operations'!G2:G20,"RS.CO",'Security Operations'!E2:E20)+SUMIF('Vendor Risk Management'!G2:G20,"RS.CO",'Vendor Risk Management'!E2:E20))/16)*5</f>
        <v/>
      </c>
    </row>
    <row r="21" ht="20" customHeight="1">
      <c r="B21" t="inlineStr">
        <is>
          <t>RS.MI</t>
        </is>
      </c>
      <c r="C21" t="inlineStr">
        <is>
          <t>Incident Mitigation</t>
        </is>
      </c>
      <c r="D21" s="9" t="n">
        <v>3</v>
      </c>
      <c r="E21" s="9">
        <f>((SUMIF('Application Security'!G2:G20,"RS.MI",'Application Security'!E2:E20)+SUMIF('Business Operations'!G2:G20,"RS.MI",'Business Operations'!E2:E20)+SUMIF('Database Security'!G2:G20,"RS.MI",'Database Security'!E2:E20)+SUMIF('Endpoint Security'!G2:G20,"RS.MI",'Endpoint Security'!E2:E20)+SUMIF('Governance, Risk, &amp; Compliance'!G2:G20,"RS.MI",'Governance, Risk, &amp; Compliance'!E2:E20)+SUMIF('Network Security'!G2:G20,"RS.MI",'Network Security'!E2:E20)+SUMIF(SDLC!G2:G20,"RS.MI",SDLC!E2:E20)+SUMIF('Security Operations'!G2:G20,"RS.MI",'Security Operations'!E2:E20)+SUMIF('Vendor Risk Management'!G2:G20,"RS.MI",'Vendor Risk Management'!E2:E20))/36)*5</f>
        <v/>
      </c>
    </row>
    <row r="22" ht="20" customHeight="1">
      <c r="A22" s="13" t="inlineStr">
        <is>
          <t>RECOVER (RC)</t>
        </is>
      </c>
      <c r="B22" t="inlineStr">
        <is>
          <t>RC.RP</t>
        </is>
      </c>
      <c r="C22" t="inlineStr">
        <is>
          <t>Incident Recovery Plan Execution</t>
        </is>
      </c>
      <c r="D22" s="9" t="n">
        <v>3</v>
      </c>
      <c r="E22" s="9">
        <f>((SUMIF('Application Security'!G2:G20,"RC.RP",'Application Security'!E2:E20)+SUMIF('Business Operations'!G2:G20,"RC.RP",'Business Operations'!E2:E20)+SUMIF('Database Security'!G2:G20,"RC.RP",'Database Security'!E2:E20)+SUMIF('Endpoint Security'!G2:G20,"RC.RP",'Endpoint Security'!E2:E20)+SUMIF('Governance, Risk, &amp; Compliance'!G2:G20,"RC.RP",'Governance, Risk, &amp; Compliance'!E2:E20)+SUMIF('Network Security'!G2:G20,"RC.RP",'Network Security'!E2:E20)+SUMIF(SDLC!G2:G20,"RC.RP",SDLC!E2:E20)+SUMIF('Security Operations'!G2:G20,"RC.RP",'Security Operations'!E2:E20)+SUMIF('Vendor Risk Management'!G2:G20,"RC.RP",'Vendor Risk Management'!E2:E20))/1)*5</f>
        <v/>
      </c>
    </row>
    <row r="23" ht="20" customHeight="1">
      <c r="B23" t="inlineStr">
        <is>
          <t>RC.CO</t>
        </is>
      </c>
      <c r="C23" t="inlineStr">
        <is>
          <t>Incident Recovery Communication</t>
        </is>
      </c>
      <c r="D23" s="9" t="n">
        <v>3</v>
      </c>
      <c r="E23" s="9">
        <f>((SUMIF('Application Security'!G2:G20,"RC.CO",'Application Security'!E2:E20)+SUMIF('Business Operations'!G2:G20,"RC.CO",'Business Operations'!E2:E20)+SUMIF('Database Security'!G2:G20,"RC.CO",'Database Security'!E2:E20)+SUMIF('Endpoint Security'!G2:G20,"RC.CO",'Endpoint Security'!E2:E20)+SUMIF('Governance, Risk, &amp; Compliance'!G2:G20,"RC.CO",'Governance, Risk, &amp; Compliance'!E2:E20)+SUMIF('Network Security'!G2:G20,"RC.CO",'Network Security'!E2:E20)+SUMIF(SDLC!G2:G20,"RC.CO",SDLC!E2:E20)+SUMIF('Security Operations'!G2:G20,"RC.CO",'Security Operations'!E2:E20)+SUMIF('Vendor Risk Management'!G2:G20,"RC.CO",'Vendor Risk Management'!E2:E20))/7)*5</f>
        <v/>
      </c>
    </row>
  </sheetData>
  <mergeCells count="7">
    <mergeCell ref="A18:A21"/>
    <mergeCell ref="A8:A10"/>
    <mergeCell ref="A22:A23"/>
    <mergeCell ref="A1:C1"/>
    <mergeCell ref="A2:A7"/>
    <mergeCell ref="A16:A17"/>
    <mergeCell ref="A11:A15"/>
  </mergeCells>
  <pageMargins left="0.75" right="0.75" top="1" bottom="1" header="0.5" footer="0.5"/>
  <drawing r:id="rId1"/>
</worksheet>
</file>

<file path=xl/worksheets/sheet4.xml><?xml version="1.0" encoding="utf-8"?>
<worksheet xmlns="http://schemas.openxmlformats.org/spreadsheetml/2006/main">
  <sheetPr>
    <outlinePr summaryBelow="1" summaryRight="1"/>
    <pageSetUpPr/>
  </sheetPr>
  <dimension ref="A1:G169"/>
  <sheetViews>
    <sheetView workbookViewId="0">
      <selection activeCell="A1" sqref="A1"/>
    </sheetView>
  </sheetViews>
  <sheetFormatPr baseColWidth="8" defaultRowHeight="15"/>
  <cols>
    <col width="120" customWidth="1" min="1" max="1"/>
    <col width="32" customWidth="1" min="2" max="2"/>
    <col width="2" customWidth="1" min="3" max="3"/>
    <col width="75" customWidth="1" min="4" max="4"/>
    <col hidden="1" width="13" customWidth="1" min="5" max="5"/>
    <col hidden="1" width="13" customWidth="1" min="6" max="6"/>
    <col hidden="1" width="13" customWidth="1" min="7" max="7"/>
  </cols>
  <sheetData>
    <row r="1">
      <c r="A1" s="15" t="inlineStr">
        <is>
          <t>Application Hardening</t>
        </is>
      </c>
      <c r="B1" s="16" t="n"/>
      <c r="C1" s="16" t="n"/>
      <c r="D1" s="16" t="n"/>
    </row>
    <row r="2">
      <c r="A2" s="17" t="inlineStr">
        <is>
          <t>Are qualified individuals formally accountable for application hardening processes?</t>
        </is>
      </c>
      <c r="B2" s="17" t="inlineStr"/>
      <c r="E2">
        <f>IFERROR(VLOOKUP(B2, {"", 0; "No", 0; "Yes", 1}, 2, 0),0)</f>
        <v/>
      </c>
      <c r="F2" t="inlineStr">
        <is>
          <t>ID.AM</t>
        </is>
      </c>
      <c r="G2" t="inlineStr">
        <is>
          <t>GV.RR</t>
        </is>
      </c>
    </row>
    <row r="3">
      <c r="A3" s="17" t="inlineStr">
        <is>
          <t>Is there a formally documented policy defining application hardening processes?</t>
        </is>
      </c>
      <c r="B3" s="17" t="inlineStr"/>
      <c r="E3">
        <f>IFERROR(VLOOKUP(B3, {"", 0; "No", 0; "Yes", 1}, 2, 0),0)</f>
        <v/>
      </c>
      <c r="F3" t="inlineStr">
        <is>
          <t>ID.GV</t>
        </is>
      </c>
      <c r="G3" t="inlineStr">
        <is>
          <t>GV.RM</t>
        </is>
      </c>
    </row>
    <row r="4">
      <c r="A4" s="17" t="inlineStr">
        <is>
          <t>Do hardening policies include privacy by design?</t>
        </is>
      </c>
      <c r="B4" s="17" t="inlineStr"/>
      <c r="E4">
        <f>IFERROR(VLOOKUP(B4, {"", 0; "No", 0; "Yes", 1}, 2, 0),0)</f>
        <v/>
      </c>
      <c r="F4" t="inlineStr">
        <is>
          <t>ID.GV</t>
        </is>
      </c>
      <c r="G4" t="inlineStr">
        <is>
          <t>GV.RM</t>
        </is>
      </c>
    </row>
    <row r="5">
      <c r="A5" s="17" t="inlineStr">
        <is>
          <t>Are SOPs for application hardening documented?</t>
        </is>
      </c>
      <c r="B5" s="17" t="inlineStr"/>
      <c r="E5">
        <f>IFERROR(VLOOKUP(B5, {"", 0; "No", 0; "Yes", 1}, 2, 0),0)</f>
        <v/>
      </c>
      <c r="F5" t="inlineStr">
        <is>
          <t>ID.GV</t>
        </is>
      </c>
      <c r="G5" t="inlineStr">
        <is>
          <t>GV.RM</t>
        </is>
      </c>
    </row>
    <row r="6">
      <c r="A6" s="17" t="inlineStr">
        <is>
          <t>Do the SOPs include common frameworks and languages used by the org?</t>
        </is>
      </c>
      <c r="B6" s="17" t="inlineStr"/>
      <c r="E6">
        <f>IFERROR(VLOOKUP(B6, {"", 0; "No", 0; "Yes", 1}, 2, 0),0)</f>
        <v/>
      </c>
      <c r="F6" t="inlineStr">
        <is>
          <t>ID.GV</t>
        </is>
      </c>
      <c r="G6" t="inlineStr">
        <is>
          <t>GV.RM</t>
        </is>
      </c>
    </row>
    <row r="7">
      <c r="A7" s="17" t="inlineStr">
        <is>
          <t>Do the SOPs include all frameworks and languages used by the org?</t>
        </is>
      </c>
      <c r="B7" s="17" t="inlineStr"/>
      <c r="E7">
        <f>IFERROR(VLOOKUP(B7, {"", 0; "No", 0; "Yes", 1}, 2, 0),0)</f>
        <v/>
      </c>
      <c r="F7" t="inlineStr">
        <is>
          <t>ID.GV</t>
        </is>
      </c>
      <c r="G7" t="inlineStr">
        <is>
          <t>GV.RM</t>
        </is>
      </c>
    </row>
    <row r="8">
      <c r="A8" s="17" t="inlineStr">
        <is>
          <t>These SOPs are reviewed:</t>
        </is>
      </c>
      <c r="B8" s="17" t="inlineStr"/>
      <c r="E8">
        <f>IFERROR(VLOOKUP(B8, {"Never", 0; "Ad-hoc", 1; "Annually", 2; "Quarterly", 3; "Monthly", 4; "Weekly", 5}, 2, 0),0)</f>
        <v/>
      </c>
      <c r="F8" t="inlineStr">
        <is>
          <t>DE.DP</t>
        </is>
      </c>
      <c r="G8" t="inlineStr">
        <is>
          <t>GV.OV</t>
        </is>
      </c>
    </row>
    <row r="9">
      <c r="A9" s="17" t="inlineStr">
        <is>
          <t>Are incident post-mortems used to update SOPs?</t>
        </is>
      </c>
      <c r="B9" s="17" t="inlineStr"/>
      <c r="E9">
        <f>IFERROR(VLOOKUP(B9, {"", 0; "No", 0; "Yes", 1}, 2, 0),0)</f>
        <v/>
      </c>
      <c r="F9" t="inlineStr">
        <is>
          <t>RC.IM</t>
        </is>
      </c>
      <c r="G9" t="inlineStr">
        <is>
          <t>ID.IM</t>
        </is>
      </c>
    </row>
    <row r="10">
      <c r="A10" s="17" t="inlineStr">
        <is>
          <t>Do you harden applications when potential vulnerabilities are identified?</t>
        </is>
      </c>
      <c r="B10" s="17" t="inlineStr"/>
      <c r="E10">
        <f>IFERROR(VLOOKUP(B10, {"", 0; "No", 0; "Yes", 1}, 2, 0),0)</f>
        <v/>
      </c>
      <c r="F10" t="inlineStr">
        <is>
          <t>RS.AN</t>
        </is>
      </c>
      <c r="G10" t="inlineStr">
        <is>
          <t>ID.RA</t>
        </is>
      </c>
    </row>
    <row r="11">
      <c r="A11" s="17" t="inlineStr">
        <is>
          <t>Are new applications reviewed for compliance with hardening guidelines?</t>
        </is>
      </c>
      <c r="B11" s="17" t="inlineStr"/>
      <c r="E11">
        <f>IFERROR(VLOOKUP(B11, {"", 0; "No", 0; "Yes", 1}, 2, 0),0)</f>
        <v/>
      </c>
      <c r="F11" t="inlineStr">
        <is>
          <t>ID.RA</t>
        </is>
      </c>
      <c r="G11" t="inlineStr">
        <is>
          <t>ID.RA</t>
        </is>
      </c>
    </row>
    <row r="12">
      <c r="A12" s="17" t="inlineStr">
        <is>
          <t>Are applications reviewed for compliance with hardening guidelines?</t>
        </is>
      </c>
      <c r="B12" s="17" t="inlineStr"/>
      <c r="E12">
        <f>IFERROR(VLOOKUP(B12, {"Never", 0; "Ad-hoc", 1; "Annually", 2; "Quarterly", 3; "Monthly", 4; "Weekly", 5}, 2, 0),0)</f>
        <v/>
      </c>
      <c r="F12" t="inlineStr">
        <is>
          <t>ID.RA</t>
        </is>
      </c>
      <c r="G12" t="inlineStr">
        <is>
          <t>ID.RA</t>
        </is>
      </c>
    </row>
    <row r="13">
      <c r="A13" s="17" t="inlineStr">
        <is>
          <t>What percentage of application comply with application hardening policies?</t>
        </is>
      </c>
      <c r="B13" s="17" t="inlineStr"/>
      <c r="E13">
        <f>IFERROR(VLOOKUP(B13, {"None", 0; "Up to 20%", 1; "Up to 40%", 2; "Up to 60%", 3; "Up to 80%", 3; "Up to 100%", 4}, 2, 0),0)</f>
        <v/>
      </c>
      <c r="F13" t="inlineStr">
        <is>
          <t>ID.AM</t>
        </is>
      </c>
      <c r="G13" t="inlineStr">
        <is>
          <t>ID.AM</t>
        </is>
      </c>
    </row>
    <row r="14">
      <c r="A14" s="17" t="inlineStr">
        <is>
          <t>Do you use the principle of least functionality in hardening guidelines?</t>
        </is>
      </c>
      <c r="B14" s="17" t="inlineStr"/>
      <c r="E14">
        <f>IFERROR(VLOOKUP(B14, {"", 0; "No", 0; "Yes", 1}, 2, 0),0)</f>
        <v/>
      </c>
      <c r="F14" t="inlineStr">
        <is>
          <t>PR.PT</t>
        </is>
      </c>
      <c r="G14" t="inlineStr">
        <is>
          <t>PR.PS</t>
        </is>
      </c>
    </row>
    <row r="15">
      <c r="A15" s="17" t="inlineStr">
        <is>
          <t>Do you ensure all default application credentials are changed?</t>
        </is>
      </c>
      <c r="B15" s="17" t="inlineStr"/>
      <c r="E15">
        <f>IFERROR(VLOOKUP(B15, {"", 0; "No", 0; "Yes", 1}, 2, 0),0)</f>
        <v/>
      </c>
      <c r="F15" t="inlineStr">
        <is>
          <t>PR.AC</t>
        </is>
      </c>
      <c r="G15" t="inlineStr">
        <is>
          <t>PR.AA</t>
        </is>
      </c>
    </row>
    <row r="16">
      <c r="A16" s="17" t="inlineStr">
        <is>
          <t>Are application management interfaces restricted to a secure management environment?</t>
        </is>
      </c>
      <c r="B16" s="17" t="inlineStr"/>
      <c r="E16">
        <f>IFERROR(VLOOKUP(B16, {"", 0; "No", 0; "Yes", 1}, 2, 0),0)</f>
        <v/>
      </c>
      <c r="F16" t="inlineStr">
        <is>
          <t>PR.AC</t>
        </is>
      </c>
      <c r="G16" t="inlineStr">
        <is>
          <t>PR.IR</t>
        </is>
      </c>
    </row>
    <row r="17">
      <c r="A17" s="17" t="inlineStr">
        <is>
          <t>Is there a process to automate the deployment, configuration, and management of applications?</t>
        </is>
      </c>
      <c r="B17" s="17" t="inlineStr"/>
      <c r="E17">
        <f>IFERROR(VLOOKUP(B17, {"", 0; "No", 0; "Yes", 1}, 2, 0),0)</f>
        <v/>
      </c>
      <c r="F17" t="inlineStr">
        <is>
          <t>PR.IP</t>
        </is>
      </c>
      <c r="G17" t="inlineStr">
        <is>
          <t>PR.IP</t>
        </is>
      </c>
    </row>
    <row r="18">
      <c r="A18" s="17" t="inlineStr">
        <is>
          <t>What percentage of applications are leveraging automation for deployment, configuration, and management?</t>
        </is>
      </c>
      <c r="B18" s="17" t="inlineStr"/>
      <c r="E18">
        <f>IFERROR(VLOOKUP(B18, {"None", 0; "Up to 20%", 1; "Up to 40%", 2; "Up to 60%", 3; "Up to 80%", 3; "Up to 100%", 4}, 2, 0),0)</f>
        <v/>
      </c>
      <c r="F18" t="inlineStr">
        <is>
          <t>ID.AM</t>
        </is>
      </c>
      <c r="G18" t="inlineStr">
        <is>
          <t>ID.AM</t>
        </is>
      </c>
    </row>
    <row r="19">
      <c r="A19" s="17" t="inlineStr">
        <is>
          <t>What percentage of internet-facing applications have MFA enabled for management access?</t>
        </is>
      </c>
      <c r="B19" s="17" t="inlineStr"/>
      <c r="E19">
        <f>IFERROR(VLOOKUP(B19, {"None", 0; "Up to 20%", 1; "Up to 40%", 2; "Up to 60%", 3; "Up to 80%", 3; "Up to 100%", 4}, 2, 0),0)</f>
        <v/>
      </c>
      <c r="F19" t="inlineStr">
        <is>
          <t>ID.AM</t>
        </is>
      </c>
      <c r="G19" t="inlineStr">
        <is>
          <t>ID.AM</t>
        </is>
      </c>
    </row>
    <row r="20">
      <c r="A20" s="17" t="inlineStr">
        <is>
          <t>What percentage of all applications have MFA enabled for management access?</t>
        </is>
      </c>
      <c r="B20" s="17" t="inlineStr"/>
      <c r="E20">
        <f>IFERROR(VLOOKUP(B20, {"None", 0; "Up to 20%", 1; "Up to 40%", 2; "Up to 60%", 3; "Up to 80%", 3; "Up to 100%", 4}, 2, 0),0)</f>
        <v/>
      </c>
      <c r="F20" t="inlineStr">
        <is>
          <t>ID.AM</t>
        </is>
      </c>
      <c r="G20" t="inlineStr">
        <is>
          <t>ID.AM</t>
        </is>
      </c>
    </row>
    <row r="21">
      <c r="A21" s="15" t="inlineStr">
        <is>
          <t>Architecture</t>
        </is>
      </c>
      <c r="B21" s="16" t="n"/>
      <c r="C21" s="16" t="n"/>
      <c r="D21" s="16" t="n"/>
    </row>
    <row r="22">
      <c r="A22" s="17" t="inlineStr">
        <is>
          <t>Is there a policy to inclide security in the SDLC?</t>
        </is>
      </c>
      <c r="B22" s="17" t="inlineStr"/>
      <c r="E22">
        <f>IFERROR(VLOOKUP(B22, {"", 0; "No", 0; "Yes", 1}, 2, 0),0)</f>
        <v/>
      </c>
      <c r="F22" t="inlineStr">
        <is>
          <t>PR.IP</t>
        </is>
      </c>
      <c r="G22" t="inlineStr">
        <is>
          <t>PR.IP</t>
        </is>
      </c>
    </row>
    <row r="23">
      <c r="A23" s="17" t="inlineStr">
        <is>
          <t>Are SOPs for security design &amp; architecture reviews formally documented?</t>
        </is>
      </c>
      <c r="B23" s="17" t="inlineStr"/>
      <c r="E23">
        <f>IFERROR(VLOOKUP(B23, {"", 0; "No", 0; "Yes", 1}, 2, 0),0)</f>
        <v/>
      </c>
      <c r="F23" t="inlineStr">
        <is>
          <t>ID.GV</t>
        </is>
      </c>
      <c r="G23" t="inlineStr">
        <is>
          <t>GV.RM</t>
        </is>
      </c>
    </row>
    <row r="24">
      <c r="A24" s="17" t="inlineStr">
        <is>
          <t>These SOPs are reviewed:</t>
        </is>
      </c>
      <c r="B24" s="17" t="inlineStr"/>
      <c r="E24">
        <f>IFERROR(VLOOKUP(B24, {"Never", 0; "Ad-hoc", 1; "Annually", 2; "Quarterly", 3; "Monthly", 4; "Weekly", 5}, 2, 0),0)</f>
        <v/>
      </c>
      <c r="F24" t="inlineStr">
        <is>
          <t>ID.GV</t>
        </is>
      </c>
      <c r="G24" t="inlineStr">
        <is>
          <t>GV.OV</t>
        </is>
      </c>
    </row>
    <row r="25">
      <c r="A25" s="17" t="inlineStr">
        <is>
          <t>Are there formally documented policies on security and privacy requiremnts for internally-developed software?</t>
        </is>
      </c>
      <c r="B25" s="17" t="inlineStr"/>
      <c r="E25">
        <f>IFERROR(VLOOKUP(B25, {"", 0; "No", 0; "Yes", 1}, 2, 0),0)</f>
        <v/>
      </c>
      <c r="F25" t="inlineStr">
        <is>
          <t>ID.GV</t>
        </is>
      </c>
      <c r="G25" t="inlineStr">
        <is>
          <t>GV.RM</t>
        </is>
      </c>
    </row>
    <row r="26">
      <c r="A26" s="17" t="inlineStr">
        <is>
          <t>Is there a process to ensure all parts of the SDLC are being followed?</t>
        </is>
      </c>
      <c r="B26" s="17" t="inlineStr"/>
      <c r="E26">
        <f>IFERROR(VLOOKUP(B26, {"", 0; "No", 0; "Yes", 1}, 2, 0),0)</f>
        <v/>
      </c>
      <c r="F26" t="inlineStr">
        <is>
          <t>PR.IP</t>
        </is>
      </c>
      <c r="G26" t="inlineStr">
        <is>
          <t>PR.IP</t>
        </is>
      </c>
    </row>
    <row r="27">
      <c r="A27" s="17" t="inlineStr">
        <is>
          <t>Are security architecture reviews required for new application and feature designs?</t>
        </is>
      </c>
      <c r="B27" s="17" t="inlineStr"/>
      <c r="E27">
        <f>IFERROR(VLOOKUP(B27, {"", 0; "No", 0; "Yes", 1}, 2, 0),0)</f>
        <v/>
      </c>
      <c r="F27" t="inlineStr">
        <is>
          <t>PR.IP</t>
        </is>
      </c>
      <c r="G27" t="inlineStr">
        <is>
          <t>PR.IP</t>
        </is>
      </c>
    </row>
    <row r="28">
      <c r="A28" s="17" t="inlineStr">
        <is>
          <t>Are security reviews tracked in a formal process?</t>
        </is>
      </c>
      <c r="B28" s="17" t="inlineStr"/>
      <c r="E28">
        <f>IFERROR(VLOOKUP(B28, {"", 0; "No", 0; "Yes", 1}, 2, 0),0)</f>
        <v/>
      </c>
      <c r="F28" t="inlineStr">
        <is>
          <t>PR.IP</t>
        </is>
      </c>
      <c r="G28" t="inlineStr">
        <is>
          <t>PR.IP</t>
        </is>
      </c>
    </row>
    <row r="29">
      <c r="A29" s="17" t="inlineStr">
        <is>
          <t>Is threat modeling part of the SDLC?</t>
        </is>
      </c>
      <c r="B29" s="17" t="inlineStr"/>
      <c r="E29">
        <f>IFERROR(VLOOKUP(B29, {"", 0; "No", 0; "Yes", 1}, 2, 0),0)</f>
        <v/>
      </c>
      <c r="F29" t="inlineStr">
        <is>
          <t>PR.IP</t>
        </is>
      </c>
      <c r="G29" t="inlineStr">
        <is>
          <t>PR.IP</t>
        </is>
      </c>
    </row>
    <row r="30">
      <c r="A30" s="17" t="inlineStr">
        <is>
          <t>What percentage of assets are in-scope for threat models?</t>
        </is>
      </c>
      <c r="B30" s="17" t="inlineStr"/>
      <c r="E30">
        <f>IFERROR(VLOOKUP(B30, {"None", 0; "Up to 20%", 1; "Up to 40%", 2; "Up to 60%", 3; "Up to 80%", 3; "Up to 100%", 4}, 2, 0),0)</f>
        <v/>
      </c>
      <c r="F30" t="inlineStr">
        <is>
          <t>PR.IP</t>
        </is>
      </c>
      <c r="G30" t="inlineStr">
        <is>
          <t>PR.IP</t>
        </is>
      </c>
    </row>
    <row r="31">
      <c r="A31" s="17" t="inlineStr">
        <is>
          <t>Are formal sign-offs needed for the security review process?</t>
        </is>
      </c>
      <c r="B31" s="17" t="inlineStr"/>
      <c r="E31">
        <f>IFERROR(VLOOKUP(B31, {"", 0; "No", 0; "Yes", 1}, 2, 0),0)</f>
        <v/>
      </c>
      <c r="F31" t="inlineStr">
        <is>
          <t>PR.PT</t>
        </is>
      </c>
      <c r="G31" t="inlineStr">
        <is>
          <t>PR.PT</t>
        </is>
      </c>
    </row>
    <row r="32">
      <c r="A32" s="17" t="inlineStr">
        <is>
          <t>Is application quality tracked as a KPI?</t>
        </is>
      </c>
      <c r="B32" s="17" t="inlineStr"/>
      <c r="E32">
        <f>IFERROR(VLOOKUP(B32, {"", 0; "No", 0; "Yes", 1}, 2, 0),0)</f>
        <v/>
      </c>
      <c r="F32" t="inlineStr">
        <is>
          <t>PR.PT</t>
        </is>
      </c>
      <c r="G32" t="inlineStr">
        <is>
          <t>PR.PT</t>
        </is>
      </c>
    </row>
    <row r="33">
      <c r="A33" s="17" t="inlineStr">
        <is>
          <t>Are data flow diagrams (DFD) drafted for all assets and features detailing controls for the flow of information within systems and between connected systems?</t>
        </is>
      </c>
      <c r="B33" s="17" t="inlineStr"/>
      <c r="E33">
        <f>IFERROR(VLOOKUP(B33, {"", 0; "No", 0; "Yes", 1}, 2, 0),0)</f>
        <v/>
      </c>
      <c r="F33" t="inlineStr">
        <is>
          <t>ID.AM</t>
        </is>
      </c>
      <c r="G33" t="inlineStr">
        <is>
          <t>ID.AM</t>
        </is>
      </c>
    </row>
    <row r="34">
      <c r="A34" s="17" t="inlineStr">
        <is>
          <t>Are DFDs stored in a centralized location?</t>
        </is>
      </c>
      <c r="B34" s="17" t="inlineStr"/>
      <c r="E34">
        <f>IFERROR(VLOOKUP(B34, {"", 0; "No", 0; "Yes", 1}, 2, 0),0)</f>
        <v/>
      </c>
      <c r="F34" t="inlineStr">
        <is>
          <t>ID.AM</t>
        </is>
      </c>
      <c r="G34" t="inlineStr">
        <is>
          <t>ID.AM</t>
        </is>
      </c>
    </row>
    <row r="35">
      <c r="A35" s="17" t="inlineStr">
        <is>
          <t>Are DFDs required for all threat models?</t>
        </is>
      </c>
      <c r="B35" s="17" t="inlineStr"/>
      <c r="E35">
        <f>IFERROR(VLOOKUP(B35, {"", 0; "No", 0; "Yes", 1}, 2, 0),0)</f>
        <v/>
      </c>
      <c r="F35" t="inlineStr">
        <is>
          <t>ID.AM</t>
        </is>
      </c>
      <c r="G35" t="inlineStr">
        <is>
          <t>ID.AM</t>
        </is>
      </c>
    </row>
    <row r="36">
      <c r="A36" s="17" t="inlineStr">
        <is>
          <t>Do you provide application-level redundancy into designs?</t>
        </is>
      </c>
      <c r="B36" s="17" t="inlineStr"/>
      <c r="E36">
        <f>IFERROR(VLOOKUP(B36, {"", 0; "No", 0; "Yes", 1}, 2, 0),0)</f>
        <v/>
      </c>
      <c r="F36" t="inlineStr">
        <is>
          <t>PR.PT</t>
        </is>
      </c>
      <c r="G36" t="inlineStr">
        <is>
          <t>PR.IR</t>
        </is>
      </c>
    </row>
    <row r="37">
      <c r="A37" s="17" t="inlineStr">
        <is>
          <t>Do you include failsafe mechnisms into designs to achieve resilience requirements?</t>
        </is>
      </c>
      <c r="B37" s="17" t="inlineStr"/>
      <c r="E37">
        <f>IFERROR(VLOOKUP(B37, {"", 0; "No", 0; "Yes", 1}, 2, 0),0)</f>
        <v/>
      </c>
      <c r="F37" t="inlineStr">
        <is>
          <t>PR.PT</t>
        </is>
      </c>
      <c r="G37" t="inlineStr">
        <is>
          <t>PR.IR</t>
        </is>
      </c>
    </row>
    <row r="38">
      <c r="A38" s="15" t="inlineStr">
        <is>
          <t>Change Management</t>
        </is>
      </c>
      <c r="B38" s="16" t="n"/>
      <c r="C38" s="16" t="n"/>
      <c r="D38" s="16" t="n"/>
    </row>
    <row r="39">
      <c r="A39" s="17" t="inlineStr">
        <is>
          <t>Are qualified individuals formally accountable for application change management processes?</t>
        </is>
      </c>
      <c r="B39" s="17" t="inlineStr"/>
      <c r="E39">
        <f>IFERROR(VLOOKUP(B39, {"", 0; "No", 0; "Yes", 1}, 2, 0),0)</f>
        <v/>
      </c>
      <c r="F39" t="inlineStr">
        <is>
          <t>ID.AM</t>
        </is>
      </c>
      <c r="G39" t="inlineStr">
        <is>
          <t>GV.RR</t>
        </is>
      </c>
    </row>
    <row r="40">
      <c r="A40" s="17" t="inlineStr">
        <is>
          <t>Is there a formally documented policy defining application change management processes?</t>
        </is>
      </c>
      <c r="B40" s="17" t="inlineStr"/>
      <c r="E40">
        <f>IFERROR(VLOOKUP(B40, {"", 0; "No", 0; "Yes", 1}, 2, 0),0)</f>
        <v/>
      </c>
      <c r="F40" t="inlineStr">
        <is>
          <t>ID.GV</t>
        </is>
      </c>
      <c r="G40" t="inlineStr">
        <is>
          <t>GV.RM</t>
        </is>
      </c>
    </row>
    <row r="41">
      <c r="A41" s="17" t="inlineStr">
        <is>
          <t>Are SOPs for application change management documented?</t>
        </is>
      </c>
      <c r="B41" s="17" t="inlineStr"/>
      <c r="E41">
        <f>IFERROR(VLOOKUP(B41, {"", 0; "No", 0; "Yes", 1}, 2, 0),0)</f>
        <v/>
      </c>
      <c r="F41" t="inlineStr">
        <is>
          <t>ID.GV</t>
        </is>
      </c>
      <c r="G41" t="inlineStr">
        <is>
          <t>GV.RM</t>
        </is>
      </c>
    </row>
    <row r="42">
      <c r="A42" s="17" t="inlineStr">
        <is>
          <t>These SOPs are reviewed:</t>
        </is>
      </c>
      <c r="B42" s="17" t="inlineStr"/>
      <c r="E42">
        <f>IFERROR(VLOOKUP(B42, {"Never", 0; "Ad-hoc", 1; "Annually", 2; "Quarterly", 3; "Monthly", 4; "Weekly", 5}, 2, 0),0)</f>
        <v/>
      </c>
      <c r="F42" t="inlineStr">
        <is>
          <t>ID.RM</t>
        </is>
      </c>
      <c r="G42" t="inlineStr">
        <is>
          <t>GV.OV</t>
        </is>
      </c>
    </row>
    <row r="43">
      <c r="A43" s="17" t="inlineStr">
        <is>
          <t>Do you maintain a dedicated, isolated, pre-production environment for application security testing?</t>
        </is>
      </c>
      <c r="B43" s="17" t="inlineStr"/>
      <c r="E43">
        <f>IFERROR(VLOOKUP(B43, {"", 0; "No", 0; "Yes", 1}, 2, 0),0)</f>
        <v/>
      </c>
      <c r="F43" t="inlineStr">
        <is>
          <t>PR.AC</t>
        </is>
      </c>
      <c r="G43" t="inlineStr">
        <is>
          <t>PR.IR</t>
        </is>
      </c>
    </row>
    <row r="44">
      <c r="A44" s="17" t="inlineStr">
        <is>
          <t>Are engineers required to use an approved process for deploying applications and code to production environments?</t>
        </is>
      </c>
      <c r="B44" s="17" t="inlineStr"/>
      <c r="E44">
        <f>IFERROR(VLOOKUP(B44, {"", 0; "No", 0; "Yes", 1}, 2, 0),0)</f>
        <v/>
      </c>
      <c r="F44" t="inlineStr">
        <is>
          <t>PR.AC</t>
        </is>
      </c>
      <c r="G44" t="inlineStr">
        <is>
          <t>PR.AA</t>
        </is>
      </c>
    </row>
    <row r="45">
      <c r="A45" s="17" t="inlineStr">
        <is>
          <t>Is the ability to push applications and code to production restricted only to those who need it?</t>
        </is>
      </c>
      <c r="B45" s="17" t="inlineStr"/>
      <c r="E45">
        <f>IFERROR(VLOOKUP(B45, {"", 0; "No", 0; "Yes", 1}, 2, 0),0)</f>
        <v/>
      </c>
      <c r="F45" t="inlineStr">
        <is>
          <t>PR.AC</t>
        </is>
      </c>
      <c r="G45" t="inlineStr">
        <is>
          <t>PR.AA</t>
        </is>
      </c>
    </row>
    <row r="46">
      <c r="A46" s="17" t="inlineStr">
        <is>
          <t>Is code reviewed and approved by at least one engineer prior to deployment?</t>
        </is>
      </c>
      <c r="B46" s="17" t="inlineStr"/>
      <c r="E46">
        <f>IFERROR(VLOOKUP(B46, {"", 0; "No", 0; "Yes", 1}, 2, 0),0)</f>
        <v/>
      </c>
      <c r="F46" t="inlineStr">
        <is>
          <t>PR.AC</t>
        </is>
      </c>
      <c r="G46" t="inlineStr">
        <is>
          <t>PR.AA</t>
        </is>
      </c>
    </row>
    <row r="47">
      <c r="A47" s="17" t="inlineStr">
        <is>
          <t>Is code reviewed and approved by multiple engineers prior to deployment?</t>
        </is>
      </c>
      <c r="B47" s="17" t="inlineStr"/>
      <c r="E47">
        <f>IFERROR(VLOOKUP(B47, {"", 0; "No", 0; "Yes", 1}, 2, 0),0)</f>
        <v/>
      </c>
      <c r="F47" t="inlineStr">
        <is>
          <t>PR.AC</t>
        </is>
      </c>
      <c r="G47" t="inlineStr">
        <is>
          <t>PR.AA</t>
        </is>
      </c>
    </row>
    <row r="48">
      <c r="A48" s="17" t="inlineStr">
        <is>
          <t>Does the security team review proposed changes with potential security impact?</t>
        </is>
      </c>
      <c r="B48" s="17" t="inlineStr"/>
      <c r="E48">
        <f>IFERROR(VLOOKUP(B48, {"", 0; "No", 0; "Yes", 1}, 2, 0),0)</f>
        <v/>
      </c>
      <c r="F48" t="inlineStr">
        <is>
          <t>PR.AC</t>
        </is>
      </c>
      <c r="G48" t="inlineStr">
        <is>
          <t>PR.AA</t>
        </is>
      </c>
    </row>
    <row r="49">
      <c r="A49" s="17" t="inlineStr">
        <is>
          <t>Are the severity of open bugs evaluated during proposed changes to estimate risk to production systems?</t>
        </is>
      </c>
      <c r="B49" s="17" t="inlineStr"/>
      <c r="E49">
        <f>IFERROR(VLOOKUP(B49, {"", 0; "No", 0; "Yes", 1}, 2, 0),0)</f>
        <v/>
      </c>
      <c r="F49" t="inlineStr">
        <is>
          <t>ID.RA</t>
        </is>
      </c>
      <c r="G49" t="inlineStr">
        <is>
          <t>ID.RA</t>
        </is>
      </c>
    </row>
    <row r="50">
      <c r="A50" s="17" t="inlineStr">
        <is>
          <t>Do you use CI/CD tools?</t>
        </is>
      </c>
      <c r="B50" s="17" t="inlineStr"/>
      <c r="E50">
        <f>IFERROR(VLOOKUP(B50, {"", 0; "No", 0; "Yes", 1}, 2, 0),0)</f>
        <v/>
      </c>
      <c r="F50" t="inlineStr">
        <is>
          <t>PR.PT</t>
        </is>
      </c>
      <c r="G50" t="inlineStr">
        <is>
          <t>PR.PS</t>
        </is>
      </c>
    </row>
    <row r="51">
      <c r="A51" s="17" t="inlineStr">
        <is>
          <t>Are application changes tracked in a central ticketing or change management system?</t>
        </is>
      </c>
      <c r="B51" s="17" t="inlineStr"/>
      <c r="E51">
        <f>IFERROR(VLOOKUP(B51, {"", 0; "No", 0; "Yes", 1}, 2, 0),0)</f>
        <v/>
      </c>
      <c r="F51" t="inlineStr">
        <is>
          <t>PR.IP</t>
        </is>
      </c>
      <c r="G51" t="inlineStr">
        <is>
          <t>PR.IP</t>
        </is>
      </c>
    </row>
    <row r="52">
      <c r="A52" s="17" t="inlineStr">
        <is>
          <t>Are application change logs reviewed for compliance with internal policies and regulatory standards?</t>
        </is>
      </c>
      <c r="B52" s="17" t="inlineStr"/>
      <c r="E52">
        <f>IFERROR(VLOOKUP(B52, {"", 0; "No", 0; "Yes", 1}, 2, 0),0)</f>
        <v/>
      </c>
      <c r="F52" t="inlineStr">
        <is>
          <t>PR.PT</t>
        </is>
      </c>
      <c r="G52" t="inlineStr">
        <is>
          <t>PR.PT</t>
        </is>
      </c>
    </row>
    <row r="53">
      <c r="A53" s="17" t="inlineStr">
        <is>
          <t>Do you require formal success criteria and rollback procesdures for all proposed changes?</t>
        </is>
      </c>
      <c r="B53" s="17" t="inlineStr"/>
      <c r="E53">
        <f>IFERROR(VLOOKUP(B53, {"", 0; "No", 0; "Yes", 1}, 2, 0),0)</f>
        <v/>
      </c>
      <c r="F53" t="inlineStr">
        <is>
          <t>PR.IP</t>
        </is>
      </c>
      <c r="G53" t="inlineStr">
        <is>
          <t>PR.IP</t>
        </is>
      </c>
    </row>
    <row r="54">
      <c r="A54" s="15" t="inlineStr">
        <is>
          <t>Cryptographic Controls</t>
        </is>
      </c>
      <c r="B54" s="16" t="n"/>
      <c r="C54" s="16" t="n"/>
      <c r="D54" s="16" t="n"/>
    </row>
    <row r="55">
      <c r="A55" s="17" t="inlineStr">
        <is>
          <t>Are qualified individuals formally accountable for cryptographic controls management processes?</t>
        </is>
      </c>
      <c r="B55" s="17" t="inlineStr"/>
      <c r="E55">
        <f>IFERROR(VLOOKUP(B55, {"", 0; "No", 0; "Yes", 1}, 2, 0),0)</f>
        <v/>
      </c>
      <c r="F55" t="inlineStr">
        <is>
          <t>ID.AM</t>
        </is>
      </c>
      <c r="G55" t="inlineStr">
        <is>
          <t>GV.RR</t>
        </is>
      </c>
    </row>
    <row r="56">
      <c r="A56" s="17" t="inlineStr">
        <is>
          <t>Is there a formally documented policy defining cryptographic controls management processes?</t>
        </is>
      </c>
      <c r="B56" s="17" t="inlineStr"/>
      <c r="E56">
        <f>IFERROR(VLOOKUP(B56, {"", 0; "No", 0; "Yes", 1}, 2, 0),0)</f>
        <v/>
      </c>
      <c r="F56" t="inlineStr">
        <is>
          <t>ID.GV</t>
        </is>
      </c>
      <c r="G56" t="inlineStr">
        <is>
          <t>GV.RM</t>
        </is>
      </c>
    </row>
    <row r="57">
      <c r="A57" s="17" t="inlineStr">
        <is>
          <t>Does the policy require the use of industry-accepted cryptographic algorithms for protecting data?</t>
        </is>
      </c>
      <c r="B57" s="17" t="inlineStr"/>
      <c r="E57">
        <f>IFERROR(VLOOKUP(B57, {"", 0; "No", 0; "Yes", 1}, 2, 0),0)</f>
        <v/>
      </c>
      <c r="F57" t="inlineStr">
        <is>
          <t>PR.DS</t>
        </is>
      </c>
      <c r="G57" t="inlineStr">
        <is>
          <t>PR.DS</t>
        </is>
      </c>
    </row>
    <row r="58">
      <c r="A58" s="17" t="inlineStr">
        <is>
          <t>Does the policy define cryptographic key management lifecycles?</t>
        </is>
      </c>
      <c r="B58" s="17" t="inlineStr"/>
      <c r="E58">
        <f>IFERROR(VLOOKUP(B58, {"", 0; "No", 0; "Yes", 1}, 2, 0),0)</f>
        <v/>
      </c>
      <c r="F58" t="inlineStr">
        <is>
          <t>PR.DS</t>
        </is>
      </c>
      <c r="G58" t="inlineStr">
        <is>
          <t>PR.DS</t>
        </is>
      </c>
    </row>
    <row r="59">
      <c r="A59" s="17" t="inlineStr">
        <is>
          <t>Are SOPs defining the use of cryptographic controls documented?</t>
        </is>
      </c>
      <c r="B59" s="17" t="inlineStr"/>
      <c r="E59">
        <f>IFERROR(VLOOKUP(B59, {"", 0; "No", 0; "Yes", 1}, 2, 0),0)</f>
        <v/>
      </c>
      <c r="F59" t="inlineStr">
        <is>
          <t>PR.DS</t>
        </is>
      </c>
      <c r="G59" t="inlineStr">
        <is>
          <t>GV.RM</t>
        </is>
      </c>
    </row>
    <row r="60">
      <c r="A60" s="17" t="inlineStr">
        <is>
          <t>These SOPs are reviewed:</t>
        </is>
      </c>
      <c r="B60" s="17" t="inlineStr"/>
      <c r="E60">
        <f>IFERROR(VLOOKUP(B60, {"Never", 0; "Ad-hoc", 1; "Annually", 2; "Quarterly", 3; "Monthly", 4; "Weekly", 5}, 2, 0),0)</f>
        <v/>
      </c>
      <c r="F60" t="inlineStr">
        <is>
          <t>ID.GV</t>
        </is>
      </c>
      <c r="G60" t="inlineStr">
        <is>
          <t>GV.OV</t>
        </is>
      </c>
    </row>
    <row r="61">
      <c r="A61" s="17" t="inlineStr">
        <is>
          <t>Is there a process for validating compliance with cryptographic control policies?</t>
        </is>
      </c>
      <c r="B61" s="17" t="inlineStr"/>
      <c r="E61">
        <f>IFERROR(VLOOKUP(B61, {"", 0; "No", 0; "Yes", 1}, 2, 0),0)</f>
        <v/>
      </c>
      <c r="F61" t="inlineStr">
        <is>
          <t>DE.CM</t>
        </is>
      </c>
      <c r="G61" t="inlineStr">
        <is>
          <t>DE.CM</t>
        </is>
      </c>
    </row>
    <row r="62">
      <c r="A62" s="17" t="inlineStr">
        <is>
          <t>Is there an automated process of creating notifications for cryptographic control violations?</t>
        </is>
      </c>
      <c r="B62" s="17" t="inlineStr"/>
      <c r="E62">
        <f>IFERROR(VLOOKUP(B62, {"", 0; "No", 0; "Yes", 1}, 2, 0),0)</f>
        <v/>
      </c>
      <c r="F62" t="inlineStr">
        <is>
          <t>DE.DP</t>
        </is>
      </c>
      <c r="G62" t="inlineStr">
        <is>
          <t>DE.DP</t>
        </is>
      </c>
    </row>
    <row r="63">
      <c r="A63" s="17" t="inlineStr">
        <is>
          <t>Do you have a central inventory which contains cryptographic libraries used by the org?</t>
        </is>
      </c>
      <c r="B63" s="17" t="inlineStr"/>
      <c r="E63">
        <f>IFERROR(VLOOKUP(B63, {"", 0; "No", 0; "Yes", 1}, 2, 0),0)</f>
        <v/>
      </c>
      <c r="F63" t="inlineStr">
        <is>
          <t>ID.AM</t>
        </is>
      </c>
      <c r="G63" t="inlineStr">
        <is>
          <t>ID.AM</t>
        </is>
      </c>
    </row>
    <row r="64">
      <c r="A64" s="17" t="inlineStr">
        <is>
          <t>Is there a list of approved cryptographic libraries?</t>
        </is>
      </c>
      <c r="B64" s="17" t="inlineStr"/>
      <c r="E64">
        <f>IFERROR(VLOOKUP(B64, {"", 0; "No", 0; "Yes", 1}, 2, 0),0)</f>
        <v/>
      </c>
      <c r="F64" t="inlineStr">
        <is>
          <t>ID.GV</t>
        </is>
      </c>
      <c r="G64" t="inlineStr">
        <is>
          <t>GV.PO</t>
        </is>
      </c>
    </row>
    <row r="65">
      <c r="A65" s="17" t="inlineStr">
        <is>
          <t>How often is this list formally reviewed and updated?</t>
        </is>
      </c>
      <c r="B65" s="17" t="inlineStr"/>
      <c r="E65">
        <f>IFERROR(VLOOKUP(B65, {"Never", 0; "Ad-hoc", 1; "Annually", 2; "Quarterly", 3; "Monthly", 4; "Weekly", 5}, 2, 0),0)</f>
        <v/>
      </c>
      <c r="F65" t="inlineStr">
        <is>
          <t>ID.RA</t>
        </is>
      </c>
      <c r="G65" t="inlineStr">
        <is>
          <t>ID.RA</t>
        </is>
      </c>
    </row>
    <row r="66">
      <c r="A66" s="17" t="inlineStr">
        <is>
          <t>Is this list formally reviewed as soon as potential cryptographic vulerabilities are identified?</t>
        </is>
      </c>
      <c r="B66" s="17" t="inlineStr"/>
      <c r="E66">
        <f>IFERROR(VLOOKUP(B66, {"", 0; "No", 0; "Yes", 1}, 2, 0),0)</f>
        <v/>
      </c>
      <c r="F66" t="inlineStr">
        <is>
          <t>RC.IM</t>
        </is>
      </c>
      <c r="G66" t="inlineStr">
        <is>
          <t>RC.IM</t>
        </is>
      </c>
    </row>
    <row r="67">
      <c r="A67" s="17" t="inlineStr">
        <is>
          <t>Is there a process to ensure cryptographic controls meet policy requirements?</t>
        </is>
      </c>
      <c r="B67" s="17" t="inlineStr"/>
      <c r="E67">
        <f>IFERROR(VLOOKUP(B67, {"", 0; "No", 0; "Yes", 1}, 2, 0),0)</f>
        <v/>
      </c>
      <c r="F67" t="inlineStr">
        <is>
          <t>DE.CM</t>
        </is>
      </c>
      <c r="G67" t="inlineStr">
        <is>
          <t>ID.RA</t>
        </is>
      </c>
    </row>
    <row r="68">
      <c r="A68" s="17" t="inlineStr">
        <is>
          <t>Is there a process to deprecate obsolete cryptographic controls?</t>
        </is>
      </c>
      <c r="B68" s="17" t="inlineStr"/>
      <c r="E68">
        <f>IFERROR(VLOOKUP(B68, {"", 0; "No", 0; "Yes", 1}, 2, 0),0)</f>
        <v/>
      </c>
      <c r="F68" t="inlineStr">
        <is>
          <t>ID.RM</t>
        </is>
      </c>
      <c r="G68" t="inlineStr">
        <is>
          <t>GV.RM</t>
        </is>
      </c>
    </row>
    <row r="69">
      <c r="A69" s="17" t="inlineStr">
        <is>
          <t>Do you use a cryptographic key management system (CKMS) to process, control, or store keys?</t>
        </is>
      </c>
      <c r="B69" s="17" t="inlineStr"/>
      <c r="E69">
        <f>IFERROR(VLOOKUP(B69, {"", 0; "No", 0; "Yes", 1}, 2, 0),0)</f>
        <v/>
      </c>
      <c r="F69" t="inlineStr">
        <is>
          <t>PR.DS</t>
        </is>
      </c>
      <c r="G69" t="inlineStr">
        <is>
          <t>ID.AM</t>
        </is>
      </c>
    </row>
    <row r="70">
      <c r="A70" s="17" t="inlineStr">
        <is>
          <t>Is access to the key management process restricted to necessary parties?</t>
        </is>
      </c>
      <c r="B70" s="17" t="inlineStr"/>
      <c r="E70">
        <f>IFERROR(VLOOKUP(B70, {"", 0; "No", 0; "Yes", 1}, 2, 0),0)</f>
        <v/>
      </c>
      <c r="F70" t="inlineStr">
        <is>
          <t>PR.AC</t>
        </is>
      </c>
      <c r="G70" t="inlineStr">
        <is>
          <t>PR.AA</t>
        </is>
      </c>
    </row>
    <row r="71">
      <c r="A71" s="17" t="inlineStr">
        <is>
          <t>Are cryptographic keys rotated?</t>
        </is>
      </c>
      <c r="B71" s="17" t="inlineStr"/>
      <c r="E71">
        <f>IFERROR(VLOOKUP(B71, {"", 0; "No", 0; "Yes", 1}, 2, 0),0)</f>
        <v/>
      </c>
      <c r="F71" t="inlineStr">
        <is>
          <t>PR.DS</t>
        </is>
      </c>
      <c r="G71" t="inlineStr">
        <is>
          <t>PR.DS</t>
        </is>
      </c>
    </row>
    <row r="72">
      <c r="A72" s="17" t="inlineStr">
        <is>
          <t>Are change management processes used for cryptographic key management?</t>
        </is>
      </c>
      <c r="B72" s="17" t="inlineStr"/>
      <c r="E72">
        <f>IFERROR(VLOOKUP(B72, {"", 0; "No", 0; "Yes", 1}, 2, 0),0)</f>
        <v/>
      </c>
      <c r="F72" t="inlineStr">
        <is>
          <t>PR.DS</t>
        </is>
      </c>
      <c r="G72" t="inlineStr">
        <is>
          <t>PR.DS</t>
        </is>
      </c>
    </row>
    <row r="73">
      <c r="A73" s="17" t="inlineStr">
        <is>
          <t>Does the change management process include documentation of downstream impacts (including residual risk)?</t>
        </is>
      </c>
      <c r="B73" s="17" t="inlineStr"/>
      <c r="E73">
        <f>IFERROR(VLOOKUP(B73, {"", 0; "No", 0; "Yes", 1}, 2, 0),0)</f>
        <v/>
      </c>
      <c r="F73" t="inlineStr">
        <is>
          <t>ID.RA</t>
        </is>
      </c>
      <c r="G73" t="inlineStr">
        <is>
          <t>ID.RA</t>
        </is>
      </c>
    </row>
    <row r="74">
      <c r="A74" s="17" t="inlineStr">
        <is>
          <t>Does the policy require client-side encryption for all regulated and sensitive data being transmitted over a network?</t>
        </is>
      </c>
      <c r="B74" s="17" t="inlineStr"/>
      <c r="E74">
        <f>IFERROR(VLOOKUP(B74, {"", 0; "No", 0; "Yes", 1}, 2, 0),0)</f>
        <v/>
      </c>
      <c r="F74" t="inlineStr">
        <is>
          <t>PR.DS</t>
        </is>
      </c>
      <c r="G74" t="inlineStr">
        <is>
          <t>PR.DS</t>
        </is>
      </c>
    </row>
    <row r="75">
      <c r="A75" s="17" t="inlineStr">
        <is>
          <t>Is TLS required between internal applications?</t>
        </is>
      </c>
      <c r="B75" s="17" t="inlineStr"/>
      <c r="E75">
        <f>IFERROR(VLOOKUP(B75, {"", 0; "No", 0; "Yes", 1}, 2, 0),0)</f>
        <v/>
      </c>
      <c r="F75" t="inlineStr">
        <is>
          <t>PR.DS</t>
        </is>
      </c>
      <c r="G75" t="inlineStr">
        <is>
          <t>PR.DS</t>
        </is>
      </c>
    </row>
    <row r="76">
      <c r="A76" s="17" t="inlineStr">
        <is>
          <t>What percentage of internal applications use TLS to communicate with each other?</t>
        </is>
      </c>
      <c r="B76" s="17" t="inlineStr"/>
      <c r="E76">
        <f>IFERROR(VLOOKUP(B76, {"None", 0; "Up to 20%", 1; "Up to 40%", 2; "Up to 60%", 3; "Up to 80%", 3; "Up to 100%", 4}, 2, 0),0)</f>
        <v/>
      </c>
      <c r="F76" t="inlineStr">
        <is>
          <t>ID.AM</t>
        </is>
      </c>
      <c r="G76" t="inlineStr">
        <is>
          <t>ID.AM</t>
        </is>
      </c>
    </row>
    <row r="77">
      <c r="A77" s="17" t="inlineStr">
        <is>
          <t>Are all passwords stored using hashes or PAKEs?</t>
        </is>
      </c>
      <c r="B77" s="17" t="inlineStr"/>
      <c r="E77">
        <f>IFERROR(VLOOKUP(B77, {"", 0; "No", 0; "Yes", 1}, 2, 0),0)</f>
        <v/>
      </c>
      <c r="F77" t="inlineStr">
        <is>
          <t>PR.DS</t>
        </is>
      </c>
      <c r="G77" t="inlineStr">
        <is>
          <t>PR.DS</t>
        </is>
      </c>
    </row>
    <row r="78">
      <c r="A78" s="17" t="inlineStr">
        <is>
          <t>Are all hashed passwords salted?</t>
        </is>
      </c>
      <c r="B78" s="17" t="inlineStr"/>
      <c r="E78">
        <f>IFERROR(VLOOKUP(B78, {"", 0; "No", 0; "Yes", 1}, 2, 0),0)</f>
        <v/>
      </c>
      <c r="F78" t="inlineStr">
        <is>
          <t>PR.DS</t>
        </is>
      </c>
      <c r="G78" t="inlineStr">
        <is>
          <t>PR.DS</t>
        </is>
      </c>
    </row>
    <row r="79">
      <c r="A79" s="17" t="inlineStr">
        <is>
          <t>Are all hashed passwords using strong adaptive functions?</t>
        </is>
      </c>
      <c r="B79" s="17" t="inlineStr"/>
      <c r="E79">
        <f>IFERROR(VLOOKUP(B79, {"", 0; "No", 0; "Yes", 1}, 2, 0),0)</f>
        <v/>
      </c>
      <c r="F79" t="inlineStr">
        <is>
          <t>PR.DS</t>
        </is>
      </c>
      <c r="G79" t="inlineStr">
        <is>
          <t>PR.DS</t>
        </is>
      </c>
    </row>
    <row r="80">
      <c r="A80" s="17" t="inlineStr">
        <is>
          <t>What percentage of data for all internet-facing applications are encrypted in transit?</t>
        </is>
      </c>
      <c r="B80" s="17" t="inlineStr"/>
      <c r="E80">
        <f>IFERROR(VLOOKUP(B80, {"None", 0; "Up to 20%", 1; "Up to 40%", 2; "Up to 60%", 3; "Up to 80%", 3; "Up to 100%", 4}, 2, 0),0)</f>
        <v/>
      </c>
      <c r="F80" t="inlineStr">
        <is>
          <t>ID.AM</t>
        </is>
      </c>
      <c r="G80" t="inlineStr">
        <is>
          <t>ID.AM</t>
        </is>
      </c>
    </row>
    <row r="81">
      <c r="A81" s="15" t="inlineStr">
        <is>
          <t>Inventory Control</t>
        </is>
      </c>
      <c r="B81" s="16" t="n"/>
      <c r="C81" s="16" t="n"/>
      <c r="D81" s="16" t="n"/>
    </row>
    <row r="82">
      <c r="A82" s="17" t="inlineStr">
        <is>
          <t>Are qualified individuals formally accountable for application inventory control processes?</t>
        </is>
      </c>
      <c r="B82" s="17" t="inlineStr"/>
      <c r="E82">
        <f>IFERROR(VLOOKUP(B82, {"", 0; "No", 0; "Yes", 1}, 2, 0),0)</f>
        <v/>
      </c>
      <c r="F82" t="inlineStr">
        <is>
          <t>ID.AM</t>
        </is>
      </c>
      <c r="G82" t="inlineStr">
        <is>
          <t>GV.RR</t>
        </is>
      </c>
    </row>
    <row r="83">
      <c r="A83" s="17" t="inlineStr">
        <is>
          <t>Is there a formally documented policy defining application inventory control processes?</t>
        </is>
      </c>
      <c r="B83" s="17" t="inlineStr"/>
      <c r="E83">
        <f>IFERROR(VLOOKUP(B83, {"", 0; "No", 0; "Yes", 1}, 2, 0),0)</f>
        <v/>
      </c>
      <c r="F83" t="inlineStr">
        <is>
          <t>ID.GV</t>
        </is>
      </c>
      <c r="G83" t="inlineStr">
        <is>
          <t>GV.RM</t>
        </is>
      </c>
    </row>
    <row r="84">
      <c r="A84" s="17" t="inlineStr">
        <is>
          <t>Does the policy include application ownership in the org?</t>
        </is>
      </c>
      <c r="B84" s="17" t="inlineStr"/>
      <c r="E84">
        <f>IFERROR(VLOOKUP(B84, {"", 0; "No", 0; "Yes", 1}, 2, 0),0)</f>
        <v/>
      </c>
      <c r="F84" t="inlineStr">
        <is>
          <t>ID.GV</t>
        </is>
      </c>
      <c r="G84" t="inlineStr">
        <is>
          <t>GV.RR</t>
        </is>
      </c>
    </row>
    <row r="85">
      <c r="A85" s="17" t="inlineStr">
        <is>
          <t>Does the policy define security points of contact for applications?</t>
        </is>
      </c>
      <c r="B85" s="17" t="inlineStr"/>
      <c r="E85">
        <f>IFERROR(VLOOKUP(B85, {"", 0; "No", 0; "Yes", 1}, 2, 0),0)</f>
        <v/>
      </c>
      <c r="F85" t="inlineStr">
        <is>
          <t>ID.GV</t>
        </is>
      </c>
      <c r="G85" t="inlineStr">
        <is>
          <t>GV.RR</t>
        </is>
      </c>
    </row>
    <row r="86">
      <c r="A86" s="17" t="inlineStr">
        <is>
          <t>Are SOPs for application inventory control documented?</t>
        </is>
      </c>
      <c r="B86" s="17" t="inlineStr"/>
      <c r="E86">
        <f>IFERROR(VLOOKUP(B86, {"", 0; "No", 0; "Yes", 1}, 2, 0),0)</f>
        <v/>
      </c>
      <c r="F86" t="inlineStr">
        <is>
          <t>ID.RM</t>
        </is>
      </c>
      <c r="G86" t="inlineStr">
        <is>
          <t>GV.RM</t>
        </is>
      </c>
    </row>
    <row r="87">
      <c r="A87" s="17" t="inlineStr">
        <is>
          <t>These SOPs are reviewed:</t>
        </is>
      </c>
      <c r="B87" s="17" t="inlineStr"/>
      <c r="E87">
        <f>IFERROR(VLOOKUP(B87, {"Never", 0; "Ad-hoc", 1; "Annually", 2; "Quarterly", 3; "Monthly", 4; "Weekly", 5}, 2, 0),0)</f>
        <v/>
      </c>
      <c r="F87" t="inlineStr">
        <is>
          <t>DE.DP</t>
        </is>
      </c>
      <c r="G87" t="inlineStr">
        <is>
          <t>GV.OV</t>
        </is>
      </c>
    </row>
    <row r="88">
      <c r="A88" s="17" t="inlineStr">
        <is>
          <t>Do you have a central inventory of applications deployed by the org?</t>
        </is>
      </c>
      <c r="B88" s="17" t="inlineStr"/>
      <c r="E88">
        <f>IFERROR(VLOOKUP(B88, {"", 0; "No", 0; "Yes", 1}, 2, 0),0)</f>
        <v/>
      </c>
      <c r="F88" t="inlineStr">
        <is>
          <t>ID.AM</t>
        </is>
      </c>
      <c r="G88" t="inlineStr">
        <is>
          <t>ID.AM</t>
        </is>
      </c>
    </row>
    <row r="89">
      <c r="A89" s="17" t="inlineStr">
        <is>
          <t>Do you have a central inventory of applications developed by the org?</t>
        </is>
      </c>
      <c r="B89" s="17" t="inlineStr"/>
      <c r="E89">
        <f>IFERROR(VLOOKUP(B89, {"", 0; "No", 0; "Yes", 1}, 2, 0),0)</f>
        <v/>
      </c>
      <c r="F89" t="inlineStr">
        <is>
          <t>ID.AM</t>
        </is>
      </c>
      <c r="G89" t="inlineStr">
        <is>
          <t>ID.AM</t>
        </is>
      </c>
    </row>
    <row r="90">
      <c r="A90" s="17" t="inlineStr">
        <is>
          <t>What percentage of systems which store, process, or transmit sensitive data are included in a central inventory?</t>
        </is>
      </c>
      <c r="B90" s="17" t="inlineStr"/>
      <c r="E90">
        <f>IFERROR(VLOOKUP(B90, {"None", 0; "Up to 20%", 1; "Up to 40%", 2; "Up to 60%", 3; "Up to 80%", 3; "Up to 100%", 4}, 2, 0),0)</f>
        <v/>
      </c>
      <c r="F90" t="inlineStr">
        <is>
          <t>ID.AM</t>
        </is>
      </c>
      <c r="G90" t="inlineStr">
        <is>
          <t>ID.AM</t>
        </is>
      </c>
    </row>
    <row r="91">
      <c r="A91" s="17" t="inlineStr">
        <is>
          <t>What percentage of third-party applications are included in a central inventory?</t>
        </is>
      </c>
      <c r="B91" s="17" t="inlineStr"/>
      <c r="E91">
        <f>IFERROR(VLOOKUP(B91, {"None", 0; "Up to 20%", 1; "Up to 40%", 2; "Up to 60%", 3; "Up to 80%", 3; "Up to 100%", 4}, 2, 0),0)</f>
        <v/>
      </c>
      <c r="F91" t="inlineStr">
        <is>
          <t>ID.AM</t>
        </is>
      </c>
      <c r="G91" t="inlineStr">
        <is>
          <t>ID.AM</t>
        </is>
      </c>
    </row>
    <row r="92">
      <c r="A92" s="17" t="inlineStr">
        <is>
          <t>What percentage of third-party libraries are included in a central inventory?</t>
        </is>
      </c>
      <c r="B92" s="17" t="inlineStr"/>
      <c r="E92">
        <f>IFERROR(VLOOKUP(B92, {"None", 0; "Up to 20%", 1; "Up to 40%", 2; "Up to 60%", 3; "Up to 80%", 3; "Up to 100%", 4}, 2, 0),0)</f>
        <v/>
      </c>
      <c r="F92" t="inlineStr">
        <is>
          <t>ID.AM</t>
        </is>
      </c>
      <c r="G92" t="inlineStr">
        <is>
          <t>ID.AM</t>
        </is>
      </c>
    </row>
    <row r="93">
      <c r="A93" s="17" t="inlineStr">
        <is>
          <t>How often is the inventory reviewed and updated?</t>
        </is>
      </c>
      <c r="B93" s="17" t="inlineStr"/>
      <c r="E93">
        <f>IFERROR(VLOOKUP(B93, {"Never", 0; "Ad-hoc", 1; "Annually", 2; "Quarterly", 3; "Monthly", 4; "Weekly", 5}, 2, 0),0)</f>
        <v/>
      </c>
      <c r="F93" t="inlineStr">
        <is>
          <t>DE.DP</t>
        </is>
      </c>
      <c r="G93" t="inlineStr">
        <is>
          <t>DE.DP</t>
        </is>
      </c>
    </row>
    <row r="94">
      <c r="A94" s="17" t="inlineStr">
        <is>
          <t>Do you have a process to identify application criticality?</t>
        </is>
      </c>
      <c r="B94" s="17" t="inlineStr"/>
      <c r="E94">
        <f>IFERROR(VLOOKUP(B94, {"", 0; "No", 0; "Yes", 1}, 2, 0),0)</f>
        <v/>
      </c>
      <c r="F94" t="inlineStr">
        <is>
          <t>ID.AM</t>
        </is>
      </c>
      <c r="G94" t="inlineStr">
        <is>
          <t>ID.AM</t>
        </is>
      </c>
    </row>
    <row r="95">
      <c r="A95" s="17" t="inlineStr">
        <is>
          <t>What percentage of all applications have been assigned a criticality level?</t>
        </is>
      </c>
      <c r="B95" s="17" t="inlineStr"/>
      <c r="E95">
        <f>IFERROR(VLOOKUP(B95, {"None", 0; "Up to 20%", 1; "Up to 40%", 2; "Up to 60%", 3; "Up to 80%", 3; "Up to 100%", 4}, 2, 0),0)</f>
        <v/>
      </c>
      <c r="F95" t="inlineStr">
        <is>
          <t>ID.AM</t>
        </is>
      </c>
      <c r="G95" t="inlineStr">
        <is>
          <t>ID.AM</t>
        </is>
      </c>
    </row>
    <row r="96">
      <c r="A96" s="17" t="inlineStr">
        <is>
          <t>What percentage of all applications have a formal owner assigned?</t>
        </is>
      </c>
      <c r="B96" s="17" t="inlineStr"/>
      <c r="E96">
        <f>IFERROR(VLOOKUP(B96, {"None", 0; "Up to 20%", 1; "Up to 40%", 2; "Up to 60%", 3; "Up to 80%", 3; "Up to 100%", 4}, 2, 0),0)</f>
        <v/>
      </c>
      <c r="F96" t="inlineStr">
        <is>
          <t>ID.AM</t>
        </is>
      </c>
      <c r="G96" t="inlineStr">
        <is>
          <t>ID.AM</t>
        </is>
      </c>
    </row>
    <row r="97">
      <c r="A97" s="17" t="inlineStr">
        <is>
          <t>What percentage of critical applications have documented data flow tracking?</t>
        </is>
      </c>
      <c r="B97" s="17" t="inlineStr"/>
      <c r="E97">
        <f>IFERROR(VLOOKUP(B97, {"None", 0; "Up to 20%", 1; "Up to 40%", 2; "Up to 60%", 3; "Up to 80%", 3; "Up to 100%", 4}, 2, 0),0)</f>
        <v/>
      </c>
      <c r="F97" t="inlineStr">
        <is>
          <t>ID.AM</t>
        </is>
      </c>
      <c r="G97" t="inlineStr">
        <is>
          <t>ID.AM</t>
        </is>
      </c>
    </row>
    <row r="98">
      <c r="A98" s="17" t="inlineStr">
        <is>
          <t>What percentage of all applications have documented data flow tracking?</t>
        </is>
      </c>
      <c r="B98" s="17" t="inlineStr"/>
      <c r="E98">
        <f>IFERROR(VLOOKUP(B98, {"None", 0; "Up to 20%", 1; "Up to 40%", 2; "Up to 60%", 3; "Up to 80%", 3; "Up to 100%", 4}, 2, 0),0)</f>
        <v/>
      </c>
      <c r="F98" t="inlineStr">
        <is>
          <t>ID.AM</t>
        </is>
      </c>
      <c r="G98" t="inlineStr">
        <is>
          <t>ID.AM</t>
        </is>
      </c>
    </row>
    <row r="99">
      <c r="A99" s="15" t="inlineStr">
        <is>
          <t>Log Management</t>
        </is>
      </c>
      <c r="B99" s="16" t="n"/>
      <c r="C99" s="16" t="n"/>
      <c r="D99" s="16" t="n"/>
    </row>
    <row r="100">
      <c r="A100" s="17" t="inlineStr">
        <is>
          <t>Are qualified individuals formally accountable for log management processes?</t>
        </is>
      </c>
      <c r="B100" s="17" t="inlineStr"/>
      <c r="E100">
        <f>IFERROR(VLOOKUP(B100, {"", 0; "No", 0; "Yes", 1}, 2, 0),0)</f>
        <v/>
      </c>
      <c r="F100" t="inlineStr">
        <is>
          <t>ID.AM</t>
        </is>
      </c>
      <c r="G100" t="inlineStr">
        <is>
          <t>GV.RR</t>
        </is>
      </c>
    </row>
    <row r="101">
      <c r="A101" s="17" t="inlineStr">
        <is>
          <t>Is there a formally documented policy defining log management processes?</t>
        </is>
      </c>
      <c r="B101" s="17" t="inlineStr"/>
      <c r="E101">
        <f>IFERROR(VLOOKUP(B101, {"", 0; "No", 0; "Yes", 1}, 2, 0),0)</f>
        <v/>
      </c>
      <c r="F101" t="inlineStr">
        <is>
          <t>ID.GV</t>
        </is>
      </c>
      <c r="G101" t="inlineStr">
        <is>
          <t>GV.RM</t>
        </is>
      </c>
    </row>
    <row r="102">
      <c r="A102" s="17" t="inlineStr">
        <is>
          <t>Does the policy cover log retention requirements?</t>
        </is>
      </c>
      <c r="B102" s="17" t="inlineStr"/>
      <c r="E102">
        <f>IFERROR(VLOOKUP(B102, {"", 0; "No", 0; "Yes", 1}, 2, 0),0)</f>
        <v/>
      </c>
      <c r="F102" t="inlineStr">
        <is>
          <t>ID.GV</t>
        </is>
      </c>
      <c r="G102" t="inlineStr">
        <is>
          <t>GV.RM</t>
        </is>
      </c>
    </row>
    <row r="103">
      <c r="A103" s="17" t="inlineStr">
        <is>
          <t>Does the policy cover effective levels of verbosity in logs?</t>
        </is>
      </c>
      <c r="B103" s="17" t="inlineStr"/>
      <c r="E103">
        <f>IFERROR(VLOOKUP(B103, {"", 0; "No", 0; "Yes", 1}, 2, 0),0)</f>
        <v/>
      </c>
      <c r="F103" t="inlineStr">
        <is>
          <t>ID.GV</t>
        </is>
      </c>
      <c r="G103" t="inlineStr">
        <is>
          <t>GV.RM</t>
        </is>
      </c>
    </row>
    <row r="104">
      <c r="A104" s="17" t="inlineStr">
        <is>
          <t>Are SOPs for log management documented?</t>
        </is>
      </c>
      <c r="B104" s="17" t="inlineStr"/>
      <c r="E104">
        <f>IFERROR(VLOOKUP(B104, {"", 0; "No", 0; "Yes", 1}, 2, 0),0)</f>
        <v/>
      </c>
      <c r="F104" t="inlineStr">
        <is>
          <t>ID.GV</t>
        </is>
      </c>
      <c r="G104" t="inlineStr">
        <is>
          <t>GV.RM</t>
        </is>
      </c>
    </row>
    <row r="105">
      <c r="A105" s="17" t="inlineStr">
        <is>
          <t>These SOPs are reviewed:</t>
        </is>
      </c>
      <c r="B105" s="17" t="inlineStr"/>
      <c r="E105">
        <f>IFERROR(VLOOKUP(B105, {"Never", 0; "Ad-hoc", 1; "Annually", 2; "Quarterly", 3; "Monthly", 4; "Weekly", 5}, 2, 0),0)</f>
        <v/>
      </c>
      <c r="F105" t="inlineStr">
        <is>
          <t>ID.GV</t>
        </is>
      </c>
      <c r="G105" t="inlineStr">
        <is>
          <t>GV.OV</t>
        </is>
      </c>
    </row>
    <row r="106">
      <c r="A106" s="17" t="inlineStr">
        <is>
          <t>Do you have a comprehensive inventory of where logging is enabled?</t>
        </is>
      </c>
      <c r="B106" s="17" t="inlineStr"/>
      <c r="E106">
        <f>IFERROR(VLOOKUP(B106, {"", 0; "No", 0; "Yes", 1}, 2, 0),0)</f>
        <v/>
      </c>
      <c r="F106" t="inlineStr">
        <is>
          <t>ID.AM</t>
        </is>
      </c>
      <c r="G106" t="inlineStr">
        <is>
          <t>ID.AM</t>
        </is>
      </c>
    </row>
    <row r="107">
      <c r="A107" s="17" t="inlineStr">
        <is>
          <t>Is access to logs restricted?</t>
        </is>
      </c>
      <c r="B107" s="17" t="inlineStr"/>
      <c r="E107">
        <f>IFERROR(VLOOKUP(B107, {"", 0; "No", 0; "Yes", 1}, 2, 0),0)</f>
        <v/>
      </c>
      <c r="F107" t="inlineStr">
        <is>
          <t>PR.AC</t>
        </is>
      </c>
      <c r="G107" t="inlineStr">
        <is>
          <t>PR.AA</t>
        </is>
      </c>
    </row>
    <row r="108">
      <c r="A108" s="17" t="inlineStr">
        <is>
          <t>Is there a process to identify tampering of logs and preseve integrity?</t>
        </is>
      </c>
      <c r="B108" s="17" t="inlineStr"/>
      <c r="E108">
        <f>IFERROR(VLOOKUP(B108, {"", 0; "No", 0; "Yes", 1}, 2, 0),0)</f>
        <v/>
      </c>
      <c r="F108" t="inlineStr">
        <is>
          <t>PR.DS</t>
        </is>
      </c>
      <c r="G108" t="inlineStr">
        <is>
          <t>DE.CM</t>
        </is>
      </c>
    </row>
    <row r="109">
      <c r="A109" s="17" t="inlineStr">
        <is>
          <t>Do you have a process to ensure application logging is configured to the required level of verbosity?</t>
        </is>
      </c>
      <c r="B109" s="17" t="inlineStr"/>
      <c r="E109">
        <f>IFERROR(VLOOKUP(B109, {"", 0; "No", 0; "Yes", 1}, 2, 0),0)</f>
        <v/>
      </c>
      <c r="F109" t="inlineStr">
        <is>
          <t>DE.CM</t>
        </is>
      </c>
      <c r="G109" t="inlineStr">
        <is>
          <t>ID.RA</t>
        </is>
      </c>
    </row>
    <row r="110">
      <c r="A110" s="17" t="inlineStr">
        <is>
          <t>Are logs stored in a central system?</t>
        </is>
      </c>
      <c r="B110" s="17" t="inlineStr"/>
      <c r="E110">
        <f>IFERROR(VLOOKUP(B110, {"", 0; "No", 0; "Yes", 1}, 2, 0),0)</f>
        <v/>
      </c>
      <c r="F110" t="inlineStr">
        <is>
          <t>PR.IP</t>
        </is>
      </c>
      <c r="G110" t="inlineStr">
        <is>
          <t>PR.IP</t>
        </is>
      </c>
    </row>
    <row r="111">
      <c r="A111" s="17" t="inlineStr">
        <is>
          <t>What percentage of critical and internally-developed applications have log collection enabled?</t>
        </is>
      </c>
      <c r="B111" s="17" t="inlineStr"/>
      <c r="E111">
        <f>IFERROR(VLOOKUP(B111, {"None", 0; "Up to 20%", 1; "Up to 40%", 2; "Up to 60%", 3; "Up to 80%", 3; "Up to 100%", 4}, 2, 0),0)</f>
        <v/>
      </c>
      <c r="F111" t="inlineStr">
        <is>
          <t>ID.AM</t>
        </is>
      </c>
      <c r="G111" t="inlineStr">
        <is>
          <t>ID.AM</t>
        </is>
      </c>
    </row>
    <row r="112">
      <c r="A112" s="17" t="inlineStr">
        <is>
          <t>What percentage of third-party applications have log collection enabled?</t>
        </is>
      </c>
      <c r="B112" s="17" t="inlineStr"/>
      <c r="E112">
        <f>IFERROR(VLOOKUP(B112, {"None", 0; "Up to 20%", 1; "Up to 40%", 2; "Up to 60%", 3; "Up to 80%", 3; "Up to 100%", 4}, 2, 0),0)</f>
        <v/>
      </c>
      <c r="F112" t="inlineStr">
        <is>
          <t>ID.AM</t>
        </is>
      </c>
      <c r="G112" t="inlineStr">
        <is>
          <t>ID.AM</t>
        </is>
      </c>
    </row>
    <row r="113">
      <c r="A113" s="17" t="inlineStr">
        <is>
          <t>Can cold storage logs be retrieved within 48 hours?</t>
        </is>
      </c>
      <c r="B113" s="17" t="inlineStr"/>
      <c r="E113">
        <f>IFERROR(VLOOKUP(B113, {"", 0; "No", 0; "Yes", 1}, 2, 0),0)</f>
        <v/>
      </c>
      <c r="F113" t="inlineStr">
        <is>
          <t>PR.IP</t>
        </is>
      </c>
      <c r="G113" t="inlineStr">
        <is>
          <t>PR.IP</t>
        </is>
      </c>
    </row>
    <row r="114">
      <c r="A114" s="15" t="inlineStr">
        <is>
          <t>Patch Management</t>
        </is>
      </c>
      <c r="B114" s="16" t="n"/>
      <c r="C114" s="16" t="n"/>
      <c r="D114" s="16" t="n"/>
    </row>
    <row r="115">
      <c r="A115" s="17" t="inlineStr">
        <is>
          <t>Are qualified individuals formally accountable for patch management processes?</t>
        </is>
      </c>
      <c r="B115" s="17" t="inlineStr"/>
      <c r="E115">
        <f>IFERROR(VLOOKUP(B115, {"", 0; "No", 0; "Yes", 1}, 2, 0),0)</f>
        <v/>
      </c>
      <c r="F115" t="inlineStr">
        <is>
          <t>ID.AM</t>
        </is>
      </c>
      <c r="G115" t="inlineStr">
        <is>
          <t>GV.RR</t>
        </is>
      </c>
    </row>
    <row r="116">
      <c r="A116" s="17" t="inlineStr">
        <is>
          <t>Is there a formally documented policy defining patch management processes?</t>
        </is>
      </c>
      <c r="B116" s="17" t="inlineStr"/>
      <c r="E116">
        <f>IFERROR(VLOOKUP(B116, {"", 0; "No", 0; "Yes", 1}, 2, 0),0)</f>
        <v/>
      </c>
      <c r="F116" t="inlineStr">
        <is>
          <t>ID.GV</t>
        </is>
      </c>
      <c r="G116" t="inlineStr">
        <is>
          <t>GV.RM</t>
        </is>
      </c>
    </row>
    <row r="117">
      <c r="A117" s="17" t="inlineStr">
        <is>
          <t>Are SOPs for patch management documented?</t>
        </is>
      </c>
      <c r="B117" s="17" t="inlineStr"/>
      <c r="E117">
        <f>IFERROR(VLOOKUP(B117, {"", 0; "No", 0; "Yes", 1}, 2, 0),0)</f>
        <v/>
      </c>
      <c r="F117" t="inlineStr">
        <is>
          <t>ID.GV</t>
        </is>
      </c>
      <c r="G117" t="inlineStr">
        <is>
          <t>GV.RM</t>
        </is>
      </c>
    </row>
    <row r="118">
      <c r="A118" s="17" t="inlineStr">
        <is>
          <t>These SOPs are reviewed:</t>
        </is>
      </c>
      <c r="B118" s="17" t="inlineStr"/>
      <c r="E118">
        <f>IFERROR(VLOOKUP(B118, {"Never", 0; "Ad-hoc", 1; "Annually", 2; "Quarterly", 3; "Monthly", 4; "Weekly", 5}, 2, 0),0)</f>
        <v/>
      </c>
      <c r="F118" t="inlineStr">
        <is>
          <t>ID.GV</t>
        </is>
      </c>
      <c r="G118" t="inlineStr">
        <is>
          <t>GV.OV</t>
        </is>
      </c>
    </row>
    <row r="119">
      <c r="A119" s="17" t="inlineStr">
        <is>
          <t>Is exception criteria defined for applications which can not be patched?</t>
        </is>
      </c>
      <c r="B119" s="17" t="inlineStr"/>
      <c r="E119">
        <f>IFERROR(VLOOKUP(B119, {"", 0; "No", 0; "Yes", 1}, 2, 0),0)</f>
        <v/>
      </c>
      <c r="F119" t="inlineStr">
        <is>
          <t>PR.IP</t>
        </is>
      </c>
      <c r="G119" t="inlineStr">
        <is>
          <t>PR.IP</t>
        </is>
      </c>
    </row>
    <row r="120">
      <c r="A120" s="17" t="inlineStr">
        <is>
          <t>Are there documented guidelines for prioritizing patch management?</t>
        </is>
      </c>
      <c r="B120" s="17" t="inlineStr"/>
      <c r="E120">
        <f>IFERROR(VLOOKUP(B120, {"", 0; "No", 0; "Yes", 1}, 2, 0),0)</f>
        <v/>
      </c>
      <c r="F120" t="inlineStr">
        <is>
          <t>ID.RA</t>
        </is>
      </c>
      <c r="G120" t="inlineStr">
        <is>
          <t>ID.RA</t>
        </is>
      </c>
    </row>
    <row r="121">
      <c r="A121" s="17" t="inlineStr">
        <is>
          <t>Do you proactively monitor for available patches?</t>
        </is>
      </c>
      <c r="B121" s="17" t="inlineStr"/>
      <c r="E121">
        <f>IFERROR(VLOOKUP(B121, {"", 0; "No", 0; "Yes", 1}, 2, 0),0)</f>
        <v/>
      </c>
      <c r="F121" t="inlineStr">
        <is>
          <t>PR.MA</t>
        </is>
      </c>
      <c r="G121" t="inlineStr">
        <is>
          <t>PR.MA</t>
        </is>
      </c>
    </row>
    <row r="122">
      <c r="A122" s="17" t="inlineStr">
        <is>
          <t>Are there defined SLAs for patch management?</t>
        </is>
      </c>
      <c r="B122" s="17" t="inlineStr"/>
      <c r="E122">
        <f>IFERROR(VLOOKUP(B122, {"", 0; "No", 0; "Yes", 1}, 2, 0),0)</f>
        <v/>
      </c>
      <c r="F122" t="inlineStr">
        <is>
          <t>PR.IP</t>
        </is>
      </c>
      <c r="G122" t="inlineStr">
        <is>
          <t>PR.PS</t>
        </is>
      </c>
    </row>
    <row r="123">
      <c r="A123" s="17" t="inlineStr">
        <is>
          <t>Is compliance with SLAs measured and evaluated?</t>
        </is>
      </c>
      <c r="B123" s="17" t="inlineStr"/>
      <c r="E123">
        <f>IFERROR(VLOOKUP(B123, {"", 0; "No", 0; "Yes", 1}, 2, 0),0)</f>
        <v/>
      </c>
      <c r="F123" t="inlineStr">
        <is>
          <t>PR.MA</t>
        </is>
      </c>
      <c r="G123" t="inlineStr">
        <is>
          <t>PR.MA</t>
        </is>
      </c>
    </row>
    <row r="124">
      <c r="A124" s="17" t="inlineStr">
        <is>
          <t>Are all critical applications patched within SLAs?</t>
        </is>
      </c>
      <c r="B124" s="17" t="inlineStr"/>
      <c r="E124">
        <f>IFERROR(VLOOKUP(B124, {"", 0; "No", 0; "Yes", 1}, 2, 0),0)</f>
        <v/>
      </c>
      <c r="F124" t="inlineStr">
        <is>
          <t>PR.MA</t>
        </is>
      </c>
      <c r="G124" t="inlineStr">
        <is>
          <t>PR.MA</t>
        </is>
      </c>
    </row>
    <row r="125">
      <c r="A125" s="17" t="inlineStr">
        <is>
          <t>Are all applications patched within SLAs?</t>
        </is>
      </c>
      <c r="B125" s="17" t="inlineStr"/>
      <c r="E125">
        <f>IFERROR(VLOOKUP(B125, {"", 0; "No", 0; "Yes", 1}, 2, 0),0)</f>
        <v/>
      </c>
      <c r="F125" t="inlineStr">
        <is>
          <t>PR.MA</t>
        </is>
      </c>
      <c r="G125" t="inlineStr">
        <is>
          <t>PR.MA</t>
        </is>
      </c>
    </row>
    <row r="126">
      <c r="A126" s="17" t="inlineStr">
        <is>
          <t>Are frameworks and third-party libraries patched?</t>
        </is>
      </c>
      <c r="B126" s="17" t="inlineStr"/>
      <c r="E126">
        <f>IFERROR(VLOOKUP(B126, {"Never", 0; "Ad-hoc", 1; "Annually", 2; "Quarterly", 3; "Monthly", 4; "Weekly", 5}, 2, 0),0)</f>
        <v/>
      </c>
      <c r="F126" t="inlineStr">
        <is>
          <t>ID.SC</t>
        </is>
      </c>
      <c r="G126" t="inlineStr">
        <is>
          <t>GV.SC</t>
        </is>
      </c>
    </row>
    <row r="127">
      <c r="A127" s="15" t="inlineStr">
        <is>
          <t>Protection</t>
        </is>
      </c>
      <c r="B127" s="16" t="n"/>
      <c r="C127" s="16" t="n"/>
      <c r="D127" s="16" t="n"/>
    </row>
    <row r="128">
      <c r="A128" s="17" t="inlineStr">
        <is>
          <t>Is there a formal policy documenting application protection objectives and requirements?</t>
        </is>
      </c>
      <c r="B128" s="17" t="inlineStr"/>
      <c r="E128">
        <f>IFERROR(VLOOKUP(B128, {"", 0; "No", 0; "Yes", 1}, 2, 0),0)</f>
        <v/>
      </c>
      <c r="F128" t="inlineStr">
        <is>
          <t>ID.GV</t>
        </is>
      </c>
      <c r="G128" t="inlineStr">
        <is>
          <t>GV.RR</t>
        </is>
      </c>
    </row>
    <row r="129">
      <c r="A129" s="17" t="inlineStr">
        <is>
          <t>Do your policies include protection objectives and requirements for third-party software?</t>
        </is>
      </c>
      <c r="B129" s="17" t="inlineStr"/>
      <c r="E129">
        <f>IFERROR(VLOOKUP(B129, {"", 0; "No", 0; "Yes", 1}, 2, 0),0)</f>
        <v/>
      </c>
      <c r="F129" t="inlineStr">
        <is>
          <t>ID.SC</t>
        </is>
      </c>
      <c r="G129" t="inlineStr">
        <is>
          <t>GV.SC</t>
        </is>
      </c>
    </row>
    <row r="130">
      <c r="A130" s="17" t="inlineStr">
        <is>
          <t>Are SOPs for secure code development documented?</t>
        </is>
      </c>
      <c r="B130" s="17" t="inlineStr"/>
      <c r="E130">
        <f>IFERROR(VLOOKUP(B130, {"", 0; "No", 0; "Yes", 1}, 2, 0),0)</f>
        <v/>
      </c>
      <c r="F130" t="inlineStr">
        <is>
          <t>ID.GV</t>
        </is>
      </c>
      <c r="G130" t="inlineStr">
        <is>
          <t>GV.RM</t>
        </is>
      </c>
    </row>
    <row r="131">
      <c r="A131" s="17" t="inlineStr">
        <is>
          <t>These SOPs are reviewed:</t>
        </is>
      </c>
      <c r="B131" s="17" t="inlineStr"/>
      <c r="E131">
        <f>IFERROR(VLOOKUP(B131, {"Never", 0; "Ad-hoc", 1; "Annually", 2; "Quarterly", 3; "Monthly", 4; "Weekly", 5}, 2, 0),0)</f>
        <v/>
      </c>
      <c r="F131" t="inlineStr">
        <is>
          <t>ID.GV</t>
        </is>
      </c>
      <c r="G131" t="inlineStr">
        <is>
          <t>GV.OV</t>
        </is>
      </c>
    </row>
    <row r="132">
      <c r="A132" s="17" t="inlineStr">
        <is>
          <t>Do you have processes to block known bad actors?</t>
        </is>
      </c>
      <c r="B132" s="17" t="inlineStr"/>
      <c r="E132">
        <f>IFERROR(VLOOKUP(B132, {"", 0; "No", 0; "Yes", 1}, 2, 0),0)</f>
        <v/>
      </c>
      <c r="F132" t="inlineStr">
        <is>
          <t>PR.IP</t>
        </is>
      </c>
      <c r="G132" t="inlineStr">
        <is>
          <t>PR.IP</t>
        </is>
      </c>
    </row>
    <row r="133">
      <c r="A133" s="17" t="inlineStr">
        <is>
          <t>Do you have processes to block known bad IP addresses?</t>
        </is>
      </c>
      <c r="B133" s="17" t="inlineStr"/>
      <c r="E133">
        <f>IFERROR(VLOOKUP(B133, {"", 0; "No", 0; "Yes", 1}, 2, 0),0)</f>
        <v/>
      </c>
      <c r="F133" t="inlineStr">
        <is>
          <t>PR.IP</t>
        </is>
      </c>
      <c r="G133" t="inlineStr">
        <is>
          <t>PR.IP</t>
        </is>
      </c>
    </row>
    <row r="134">
      <c r="A134" s="17" t="inlineStr">
        <is>
          <t>Do you have processes to block access from high risk countries?</t>
        </is>
      </c>
      <c r="B134" s="17" t="inlineStr"/>
      <c r="E134">
        <f>IFERROR(VLOOKUP(B134, {"", 0; "No", 0; "Yes", 1}, 2, 0),0)</f>
        <v/>
      </c>
      <c r="F134" t="inlineStr">
        <is>
          <t>PR.IP</t>
        </is>
      </c>
      <c r="G134" t="inlineStr">
        <is>
          <t>PR.IP</t>
        </is>
      </c>
    </row>
    <row r="135">
      <c r="A135" s="17" t="inlineStr">
        <is>
          <t>Do you have rate-limiting deployed?</t>
        </is>
      </c>
      <c r="B135" s="17" t="inlineStr"/>
      <c r="E135">
        <f>IFERROR(VLOOKUP(B135, {"", 0; "No", 0; "Yes", 1}, 2, 0),0)</f>
        <v/>
      </c>
      <c r="F135" t="inlineStr">
        <is>
          <t>PR.IP</t>
        </is>
      </c>
      <c r="G135" t="inlineStr">
        <is>
          <t>PR.IP</t>
        </is>
      </c>
    </row>
    <row r="136">
      <c r="A136" s="17" t="inlineStr">
        <is>
          <t>Do you employ bot detection?</t>
        </is>
      </c>
      <c r="B136" s="17" t="inlineStr"/>
      <c r="E136">
        <f>IFERROR(VLOOKUP(B136, {"", 0; "No", 0; "Yes", 1}, 2, 0),0)</f>
        <v/>
      </c>
      <c r="F136" t="inlineStr">
        <is>
          <t>PR.IP</t>
        </is>
      </c>
      <c r="G136" t="inlineStr">
        <is>
          <t>PR.IP</t>
        </is>
      </c>
    </row>
    <row r="137">
      <c r="A137" s="17" t="inlineStr">
        <is>
          <t>Do you use an application protection technology such as WAF or RASP?</t>
        </is>
      </c>
      <c r="B137" s="17" t="inlineStr"/>
      <c r="E137">
        <f>IFERROR(VLOOKUP(B137, {"", 0; "No", 0; "Yes", 1}, 2, 0),0)</f>
        <v/>
      </c>
      <c r="F137" t="inlineStr">
        <is>
          <t>PR.IP</t>
        </is>
      </c>
      <c r="G137" t="inlineStr">
        <is>
          <t>PR.IP</t>
        </is>
      </c>
    </row>
    <row r="138">
      <c r="A138" s="17" t="inlineStr">
        <is>
          <t>Do alerts from application protection technologies get logged or collected in a SIEM?</t>
        </is>
      </c>
      <c r="B138" s="17" t="inlineStr"/>
      <c r="E138">
        <f>IFERROR(VLOOKUP(B138, {"", 0; "No", 0; "Yes", 1}, 2, 0),0)</f>
        <v/>
      </c>
      <c r="F138" t="inlineStr">
        <is>
          <t>DE.AE</t>
        </is>
      </c>
      <c r="G138" t="inlineStr">
        <is>
          <t>DE.AE</t>
        </is>
      </c>
    </row>
    <row r="139">
      <c r="A139" s="17" t="inlineStr">
        <is>
          <t>How often are application protection rules and signatures updated based on threats and TTPs?</t>
        </is>
      </c>
      <c r="B139" s="17" t="inlineStr"/>
      <c r="E139">
        <f>IFERROR(VLOOKUP(B139, {"Never", 0; "Ad-hoc", 1; "Annually", 2; "Quarterly", 3; "Monthly", 4; "Weekly", 5}, 2, 0),0)</f>
        <v/>
      </c>
      <c r="F139" t="inlineStr">
        <is>
          <t>PR.IP</t>
        </is>
      </c>
      <c r="G139" t="inlineStr">
        <is>
          <t>PR.IP</t>
        </is>
      </c>
    </row>
    <row r="140">
      <c r="A140" s="17" t="inlineStr">
        <is>
          <t>Are application protection rules and signatures tested prior to deploying in production environments?</t>
        </is>
      </c>
      <c r="B140" s="17" t="inlineStr"/>
      <c r="E140">
        <f>IFERROR(VLOOKUP(B140, {"", 0; "No", 0; "Yes", 1}, 2, 0),0)</f>
        <v/>
      </c>
      <c r="F140" t="inlineStr">
        <is>
          <t>DE.DP</t>
        </is>
      </c>
      <c r="G140" t="inlineStr">
        <is>
          <t>DE.DP</t>
        </is>
      </c>
    </row>
    <row r="141">
      <c r="A141" s="15" t="inlineStr">
        <is>
          <t>Vulnerability Identification</t>
        </is>
      </c>
      <c r="B141" s="16" t="n"/>
      <c r="C141" s="16" t="n"/>
      <c r="D141" s="16" t="n"/>
    </row>
    <row r="142">
      <c r="A142" s="17" t="inlineStr">
        <is>
          <t>Are SOPs for vulnerability identification formally documented?</t>
        </is>
      </c>
      <c r="B142" s="17" t="inlineStr"/>
      <c r="E142">
        <f>IFERROR(VLOOKUP(B142, {"", 0; "No", 0; "Yes", 1}, 2, 0),0)</f>
        <v/>
      </c>
      <c r="F142" t="inlineStr">
        <is>
          <t>ID.GV</t>
        </is>
      </c>
      <c r="G142" t="inlineStr">
        <is>
          <t>GV.RM</t>
        </is>
      </c>
    </row>
    <row r="143">
      <c r="A143" s="17" t="inlineStr">
        <is>
          <t>These SOPs are reviewed:</t>
        </is>
      </c>
      <c r="B143" s="17" t="inlineStr"/>
      <c r="E143">
        <f>IFERROR(VLOOKUP(B143, {"Never", 0; "Ad-hoc", 1; "Annually", 2; "Quarterly", 3; "Monthly", 4; "Weekly", 5}, 2, 0),0)</f>
        <v/>
      </c>
      <c r="F143" t="inlineStr">
        <is>
          <t>ID.GV</t>
        </is>
      </c>
      <c r="G143" t="inlineStr">
        <is>
          <t>GV.OV</t>
        </is>
      </c>
    </row>
    <row r="144">
      <c r="A144" s="17" t="inlineStr">
        <is>
          <t>Is there a documented plan for remediation of identified vulnerabilities?</t>
        </is>
      </c>
      <c r="B144" s="17" t="inlineStr"/>
      <c r="E144">
        <f>IFERROR(VLOOKUP(B144, {"", 0; "No", 0; "Yes", 1}, 2, 0),0)</f>
        <v/>
      </c>
      <c r="F144" t="inlineStr">
        <is>
          <t>ID.RA</t>
        </is>
      </c>
      <c r="G144" t="inlineStr">
        <is>
          <t>ID.RA</t>
        </is>
      </c>
    </row>
    <row r="145">
      <c r="A145" s="17" t="inlineStr">
        <is>
          <t>Do you monitor for vulnerabilities and patches in OSS?</t>
        </is>
      </c>
      <c r="B145" s="17" t="inlineStr"/>
      <c r="E145">
        <f>IFERROR(VLOOKUP(B145, {"", 0; "No", 0; "Yes", 1}, 2, 0),0)</f>
        <v/>
      </c>
      <c r="F145" t="inlineStr">
        <is>
          <t>ID.SC</t>
        </is>
      </c>
      <c r="G145" t="inlineStr">
        <is>
          <t>GV.SC</t>
        </is>
      </c>
    </row>
    <row r="146">
      <c r="A146" s="17" t="inlineStr">
        <is>
          <t>Are third-party repositories regularly scanned for vulnerable or malicious code?</t>
        </is>
      </c>
      <c r="B146" s="17" t="inlineStr"/>
      <c r="E146">
        <f>IFERROR(VLOOKUP(B146, {"Never", 0; "Ad-hoc", 1; "Annually", 2; "Quarterly", 3; "Monthly", 4; "Weekly", 5}, 2, 0),0)</f>
        <v/>
      </c>
      <c r="F146" t="inlineStr">
        <is>
          <t>ID.SC</t>
        </is>
      </c>
      <c r="G146" t="inlineStr">
        <is>
          <t>GV.SC</t>
        </is>
      </c>
    </row>
    <row r="147">
      <c r="A147" s="17" t="inlineStr">
        <is>
          <t>Is SAST used to analyze code for security issues?</t>
        </is>
      </c>
      <c r="B147" s="17" t="inlineStr"/>
      <c r="E147">
        <f>IFERROR(VLOOKUP(B147, {"", 0; "No", 0; "Yes", 1}, 2, 0),0)</f>
        <v/>
      </c>
      <c r="F147" t="inlineStr">
        <is>
          <t>DE.CM</t>
        </is>
      </c>
      <c r="G147" t="inlineStr">
        <is>
          <t>DE.CM</t>
        </is>
      </c>
    </row>
    <row r="148">
      <c r="A148" s="17" t="inlineStr">
        <is>
          <t>Is DAST used to analyze code for security issues?</t>
        </is>
      </c>
      <c r="B148" s="17" t="inlineStr"/>
      <c r="E148">
        <f>IFERROR(VLOOKUP(B148, {"", 0; "No", 0; "Yes", 1}, 2, 0),0)</f>
        <v/>
      </c>
      <c r="F148" t="inlineStr">
        <is>
          <t>DE.CM</t>
        </is>
      </c>
      <c r="G148" t="inlineStr">
        <is>
          <t>DE.CM</t>
        </is>
      </c>
    </row>
    <row r="149">
      <c r="A149" s="17" t="inlineStr">
        <is>
          <t>Is manual review used to analyze code for security issues?</t>
        </is>
      </c>
      <c r="B149" s="17" t="inlineStr"/>
      <c r="E149">
        <f>IFERROR(VLOOKUP(B149, {"", 0; "No", 0; "Yes", 1}, 2, 0),0)</f>
        <v/>
      </c>
      <c r="F149" t="inlineStr">
        <is>
          <t>DE.CM</t>
        </is>
      </c>
      <c r="G149" t="inlineStr">
        <is>
          <t>DE.CM</t>
        </is>
      </c>
    </row>
    <row r="150">
      <c r="A150" s="17" t="inlineStr">
        <is>
          <t>Is there a formal process used to review identified vulnerability findings?</t>
        </is>
      </c>
      <c r="B150" s="17" t="inlineStr"/>
      <c r="E150">
        <f>IFERROR(VLOOKUP(B150, {"", 0; "No", 0; "Yes", 1}, 2, 0),0)</f>
        <v/>
      </c>
      <c r="F150" t="inlineStr">
        <is>
          <t>DE.DP</t>
        </is>
      </c>
      <c r="G150" t="inlineStr">
        <is>
          <t>DE.DP</t>
        </is>
      </c>
    </row>
    <row r="151">
      <c r="A151" s="17" t="inlineStr">
        <is>
          <t>Are findings reviewed for relevance?</t>
        </is>
      </c>
      <c r="B151" s="17" t="inlineStr"/>
      <c r="E151">
        <f>IFERROR(VLOOKUP(B151, {"", 0; "No", 0; "Yes", 1}, 2, 0),0)</f>
        <v/>
      </c>
      <c r="F151" t="inlineStr">
        <is>
          <t>DE.AE</t>
        </is>
      </c>
      <c r="G151" t="inlineStr">
        <is>
          <t>DE.AE</t>
        </is>
      </c>
    </row>
    <row r="152">
      <c r="A152" s="17" t="inlineStr">
        <is>
          <t>Is the scanning process repeated after patching applications to detect new vulnerabilities?</t>
        </is>
      </c>
      <c r="B152" s="17" t="inlineStr"/>
      <c r="E152">
        <f>IFERROR(VLOOKUP(B152, {"", 0; "No", 0; "Yes", 1}, 2, 0),0)</f>
        <v/>
      </c>
      <c r="F152" t="inlineStr">
        <is>
          <t>DE.CM</t>
        </is>
      </c>
      <c r="G152" t="inlineStr">
        <is>
          <t>ID.RA</t>
        </is>
      </c>
    </row>
    <row r="153">
      <c r="A153" s="17" t="inlineStr">
        <is>
          <t>Have you published a public vulnerability disclosure policy?</t>
        </is>
      </c>
      <c r="B153" s="17" t="inlineStr"/>
      <c r="E153">
        <f>IFERROR(VLOOKUP(B153, {"", 0; "No", 0; "Yes", 1}, 2, 0),0)</f>
        <v/>
      </c>
      <c r="F153" t="inlineStr">
        <is>
          <t>PR.IP</t>
        </is>
      </c>
      <c r="G153" t="inlineStr">
        <is>
          <t>PR.IP</t>
        </is>
      </c>
    </row>
    <row r="154">
      <c r="A154" s="17" t="inlineStr">
        <is>
          <t>Do you maintain a vulnerability diclosure program (VDP)?</t>
        </is>
      </c>
      <c r="B154" s="17" t="inlineStr"/>
      <c r="E154">
        <f>IFERROR(VLOOKUP(B154, {"", 0; "No", 0; "Yes", 1}, 2, 0),0)</f>
        <v/>
      </c>
      <c r="F154" t="inlineStr">
        <is>
          <t>PR.IP</t>
        </is>
      </c>
      <c r="G154" t="inlineStr">
        <is>
          <t>PR.IP</t>
        </is>
      </c>
    </row>
    <row r="155">
      <c r="A155" s="17" t="inlineStr">
        <is>
          <t>How much of your internet-facing infrastructure is in-scope for your VDP?</t>
        </is>
      </c>
      <c r="B155" s="17" t="inlineStr"/>
      <c r="E155">
        <f>IFERROR(VLOOKUP(B155, {"None", 0; "Up to 20%", 1; "Up to 40%", 2; "Up to 60%", 3; "Up to 80%", 3; "Up to 100%", 4}, 2, 0),0)</f>
        <v/>
      </c>
      <c r="F155" t="inlineStr">
        <is>
          <t>DE.AE</t>
        </is>
      </c>
      <c r="G155" t="inlineStr">
        <is>
          <t>DE.AE</t>
        </is>
      </c>
    </row>
    <row r="156">
      <c r="A156" s="17" t="inlineStr">
        <is>
          <t>How often is external pen testing used to validate application security?</t>
        </is>
      </c>
      <c r="B156" s="17" t="inlineStr"/>
      <c r="E156">
        <f>IFERROR(VLOOKUP(B156, {"Never", 0; "Ad-hoc", 1; "Annually", 2; "Quarterly", 3; "Monthly", 4; "Weekly", 5}, 2, 0),0)</f>
        <v/>
      </c>
      <c r="F156" t="inlineStr">
        <is>
          <t>DE.AE</t>
        </is>
      </c>
      <c r="G156" t="inlineStr">
        <is>
          <t>DE.AE</t>
        </is>
      </c>
    </row>
    <row r="157">
      <c r="A157" s="17" t="inlineStr">
        <is>
          <t>How much of your critical and internally developed applications are in-scope for pen testing?</t>
        </is>
      </c>
      <c r="B157" s="17" t="inlineStr"/>
      <c r="E157">
        <f>IFERROR(VLOOKUP(B157, {"None", 0; "Up to 20%", 1; "Up to 40%", 2; "Up to 60%", 3; "Up to 80%", 3; "Up to 100%", 4}, 2, 0),0)</f>
        <v/>
      </c>
      <c r="F157" t="inlineStr">
        <is>
          <t>DE.AE</t>
        </is>
      </c>
      <c r="G157" t="inlineStr">
        <is>
          <t>DE.AE</t>
        </is>
      </c>
    </row>
    <row r="158">
      <c r="A158" s="15" t="inlineStr">
        <is>
          <t>Vulnerability Management</t>
        </is>
      </c>
      <c r="B158" s="16" t="n"/>
      <c r="C158" s="16" t="n"/>
      <c r="D158" s="16" t="n"/>
    </row>
    <row r="159">
      <c r="A159" s="17" t="inlineStr">
        <is>
          <t>Are qualified individuals formally accountable for the application vulnerability management process?</t>
        </is>
      </c>
      <c r="B159" s="17" t="inlineStr"/>
      <c r="E159">
        <f>IFERROR(VLOOKUP(B159, {"", 0; "No", 0; "Yes", 1}, 2, 0),0)</f>
        <v/>
      </c>
      <c r="F159" t="inlineStr">
        <is>
          <t>ID.AM</t>
        </is>
      </c>
      <c r="G159" t="inlineStr">
        <is>
          <t>GV.RR</t>
        </is>
      </c>
    </row>
    <row r="160">
      <c r="A160" s="17" t="inlineStr">
        <is>
          <t>Is there a formally documented policy defining the vulnerability management process?</t>
        </is>
      </c>
      <c r="B160" s="17" t="inlineStr"/>
      <c r="E160">
        <f>IFERROR(VLOOKUP(B160, {"", 0; "No", 0; "Yes", 1}, 2, 0),0)</f>
        <v/>
      </c>
      <c r="F160" t="inlineStr">
        <is>
          <t>ID.GV</t>
        </is>
      </c>
      <c r="G160" t="inlineStr">
        <is>
          <t>GV.RM</t>
        </is>
      </c>
    </row>
    <row r="161">
      <c r="A161" s="17" t="inlineStr">
        <is>
          <t>Are SOPs for vulnerability management documented?</t>
        </is>
      </c>
      <c r="B161" s="17" t="inlineStr"/>
      <c r="E161">
        <f>IFERROR(VLOOKUP(B161, {"", 0; "No", 0; "Yes", 1}, 2, 0),0)</f>
        <v/>
      </c>
      <c r="F161" t="inlineStr">
        <is>
          <t>ID.GV</t>
        </is>
      </c>
      <c r="G161" t="inlineStr">
        <is>
          <t>GV.RM</t>
        </is>
      </c>
    </row>
    <row r="162">
      <c r="A162" s="17" t="inlineStr">
        <is>
          <t>These SOPs are reviewed:</t>
        </is>
      </c>
      <c r="B162" s="17" t="inlineStr"/>
      <c r="E162">
        <f>IFERROR(VLOOKUP(B162, {"Never", 0; "Ad-hoc", 1; "Annually", 2; "Quarterly", 3; "Monthly", 4; "Weekly", 5}, 2, 0),0)</f>
        <v/>
      </c>
      <c r="F162" t="inlineStr">
        <is>
          <t>ID.GV</t>
        </is>
      </c>
      <c r="G162" t="inlineStr">
        <is>
          <t>GV.OV</t>
        </is>
      </c>
    </row>
    <row r="163">
      <c r="A163" s="17" t="inlineStr">
        <is>
          <t>Are there documented guidelines for prioritizing remediation roadmaps?</t>
        </is>
      </c>
      <c r="B163" s="17" t="inlineStr"/>
      <c r="E163">
        <f>IFERROR(VLOOKUP(B163, {"", 0; "No", 0; "Yes", 1}, 2, 0),0)</f>
        <v/>
      </c>
      <c r="F163" t="inlineStr">
        <is>
          <t>ID.GV</t>
        </is>
      </c>
      <c r="G163" t="inlineStr">
        <is>
          <t>GV.RM</t>
        </is>
      </c>
    </row>
    <row r="164">
      <c r="A164" s="17" t="inlineStr">
        <is>
          <t>Are there defined SLAs for vulnerability remediation?</t>
        </is>
      </c>
      <c r="B164" s="17" t="inlineStr"/>
      <c r="E164">
        <f>IFERROR(VLOOKUP(B164, {"", 0; "No", 0; "Yes", 1}, 2, 0),0)</f>
        <v/>
      </c>
      <c r="F164" t="inlineStr">
        <is>
          <t>ID.GV</t>
        </is>
      </c>
      <c r="G164" t="inlineStr">
        <is>
          <t>GV.RM</t>
        </is>
      </c>
    </row>
    <row r="165">
      <c r="A165" s="17" t="inlineStr">
        <is>
          <t>Is compliance with SLAs measured and evaluated?</t>
        </is>
      </c>
      <c r="B165" s="17" t="inlineStr"/>
      <c r="E165">
        <f>IFERROR(VLOOKUP(B165, {"", 0; "No", 0; "Yes", 1}, 2, 0),0)</f>
        <v/>
      </c>
      <c r="F165" t="inlineStr">
        <is>
          <t>PR.MA</t>
        </is>
      </c>
      <c r="G165" t="inlineStr">
        <is>
          <t>PR.MA</t>
        </is>
      </c>
    </row>
    <row r="166">
      <c r="A166" s="17" t="inlineStr">
        <is>
          <t>Are all application vulnerabilities tracked in a centralized system?</t>
        </is>
      </c>
      <c r="B166" s="17" t="inlineStr"/>
      <c r="E166">
        <f>IFERROR(VLOOKUP(B166, {"", 0; "No", 0; "Yes", 1}, 2, 0),0)</f>
        <v/>
      </c>
      <c r="F166" t="inlineStr">
        <is>
          <t>RS.MI</t>
        </is>
      </c>
      <c r="G166" t="inlineStr">
        <is>
          <t>RS.MI</t>
        </is>
      </c>
    </row>
    <row r="167">
      <c r="A167" s="17" t="inlineStr">
        <is>
          <t>Do you provide reports to stakeholders on outstanding vulnerabilites and remediation efforts?</t>
        </is>
      </c>
      <c r="B167" s="17" t="inlineStr"/>
      <c r="E167">
        <f>IFERROR(VLOOKUP(B167, {"", 0; "No", 0; "Yes", 1}, 2, 0),0)</f>
        <v/>
      </c>
      <c r="F167" t="inlineStr">
        <is>
          <t>PR.IP</t>
        </is>
      </c>
      <c r="G167" t="inlineStr">
        <is>
          <t>PR.IP</t>
        </is>
      </c>
    </row>
    <row r="168">
      <c r="A168" s="17" t="inlineStr">
        <is>
          <t>Are all critical vulnerabilities remediated within SLAs?</t>
        </is>
      </c>
      <c r="B168" s="17" t="inlineStr"/>
      <c r="E168">
        <f>IFERROR(VLOOKUP(B168, {"", 0; "No", 0; "Yes", 1}, 2, 0),0)</f>
        <v/>
      </c>
      <c r="F168" t="inlineStr">
        <is>
          <t>PR.MA</t>
        </is>
      </c>
      <c r="G168" t="inlineStr">
        <is>
          <t>PR.MA</t>
        </is>
      </c>
    </row>
    <row r="169">
      <c r="A169" s="17" t="inlineStr">
        <is>
          <t>Are all vulnerabilities remediated within SLAs?</t>
        </is>
      </c>
      <c r="B169" s="17" t="inlineStr"/>
      <c r="E169">
        <f>IFERROR(VLOOKUP(B169, {"", 0; "No", 0; "Yes", 1}, 2, 0),0)</f>
        <v/>
      </c>
      <c r="F169" t="inlineStr">
        <is>
          <t>PR.MA</t>
        </is>
      </c>
      <c r="G169" t="inlineStr">
        <is>
          <t>PR.MA</t>
        </is>
      </c>
    </row>
  </sheetData>
  <dataValidations count="159">
    <dataValidation sqref="B2" showDropDown="0" showInputMessage="0" showErrorMessage="0" allowBlank="1" type="list">
      <formula1>"Yes,No"</formula1>
    </dataValidation>
    <dataValidation sqref="B3" showDropDown="0" showInputMessage="0" showErrorMessage="0" allowBlank="1" type="list">
      <formula1>"Yes,No"</formula1>
    </dataValidation>
    <dataValidation sqref="B4" showDropDown="0" showInputMessage="0" showErrorMessage="0" allowBlank="1" type="list">
      <formula1>"Yes,No"</formula1>
    </dataValidation>
    <dataValidation sqref="B5" showDropDown="0" showInputMessage="0" showErrorMessage="0" allowBlank="1" type="list">
      <formula1>"Yes,No"</formula1>
    </dataValidation>
    <dataValidation sqref="B6" showDropDown="0" showInputMessage="0" showErrorMessage="0" allowBlank="1" type="list">
      <formula1>"Yes,No"</formula1>
    </dataValidation>
    <dataValidation sqref="B7" showDropDown="0" showInputMessage="0" showErrorMessage="0" allowBlank="1" type="list">
      <formula1>"Yes,No"</formula1>
    </dataValidation>
    <dataValidation sqref="B8" showDropDown="0" showInputMessage="0" showErrorMessage="0" allowBlank="1" type="list">
      <formula1>"Never,Ad-hoc,Annually,Quarterly,Monthly"</formula1>
    </dataValidation>
    <dataValidation sqref="B9" showDropDown="0" showInputMessage="0" showErrorMessage="0" allowBlank="1" type="list">
      <formula1>"Yes,No"</formula1>
    </dataValidation>
    <dataValidation sqref="B10" showDropDown="0" showInputMessage="0" showErrorMessage="0" allowBlank="1" type="list">
      <formula1>"Yes,No"</formula1>
    </dataValidation>
    <dataValidation sqref="B11" showDropDown="0" showInputMessage="0" showErrorMessage="0" allowBlank="1" type="list">
      <formula1>"Yes,No"</formula1>
    </dataValidation>
    <dataValidation sqref="B12" showDropDown="0" showInputMessage="0" showErrorMessage="0" allowBlank="1" type="list">
      <formula1>"Never,Ad-hoc,Annually,Quarterly,Monthly"</formula1>
    </dataValidation>
    <dataValidation sqref="B13" showDropDown="0" showInputMessage="0" showErrorMessage="0" allowBlank="1" type="list">
      <formula1>"None,Up to 20%,Up to 40%,Up to 60%,Up to 80%,Up to 100%"</formula1>
    </dataValidation>
    <dataValidation sqref="B14" showDropDown="0" showInputMessage="0" showErrorMessage="0" allowBlank="1" type="list">
      <formula1>"Yes,No"</formula1>
    </dataValidation>
    <dataValidation sqref="B15" showDropDown="0" showInputMessage="0" showErrorMessage="0" allowBlank="1" type="list">
      <formula1>"Yes,No"</formula1>
    </dataValidation>
    <dataValidation sqref="B16" showDropDown="0" showInputMessage="0" showErrorMessage="0" allowBlank="1" type="list">
      <formula1>"Yes,No"</formula1>
    </dataValidation>
    <dataValidation sqref="B17" showDropDown="0" showInputMessage="0" showErrorMessage="0" allowBlank="1" type="list">
      <formula1>"Yes,No"</formula1>
    </dataValidation>
    <dataValidation sqref="B18" showDropDown="0" showInputMessage="0" showErrorMessage="0" allowBlank="1" type="list">
      <formula1>"None,Up to 20%,Up to 40%,Up to 60%,Up to 80%,Up to 100%"</formula1>
    </dataValidation>
    <dataValidation sqref="B19" showDropDown="0" showInputMessage="0" showErrorMessage="0" allowBlank="1" type="list">
      <formula1>"None,Up to 20%,Up to 40%,Up to 60%,Up to 80%,Up to 100%"</formula1>
    </dataValidation>
    <dataValidation sqref="B20" showDropDown="0" showInputMessage="0" showErrorMessage="0" allowBlank="1" type="list">
      <formula1>"None,Up to 20%,Up to 40%,Up to 60%,Up to 80%,Up to 100%"</formula1>
    </dataValidation>
    <dataValidation sqref="B22" showDropDown="0" showInputMessage="0" showErrorMessage="0" allowBlank="1" type="list">
      <formula1>"Yes,No"</formula1>
    </dataValidation>
    <dataValidation sqref="B23" showDropDown="0" showInputMessage="0" showErrorMessage="0" allowBlank="1" type="list">
      <formula1>"Yes,No"</formula1>
    </dataValidation>
    <dataValidation sqref="B24" showDropDown="0" showInputMessage="0" showErrorMessage="0" allowBlank="1" type="list">
      <formula1>"Never,Ad-hoc,Annually,Quarterly,Monthly"</formula1>
    </dataValidation>
    <dataValidation sqref="B25" showDropDown="0" showInputMessage="0" showErrorMessage="0" allowBlank="1" type="list">
      <formula1>"Yes,No"</formula1>
    </dataValidation>
    <dataValidation sqref="B26" showDropDown="0" showInputMessage="0" showErrorMessage="0" allowBlank="1" type="list">
      <formula1>"Yes,No"</formula1>
    </dataValidation>
    <dataValidation sqref="B27" showDropDown="0" showInputMessage="0" showErrorMessage="0" allowBlank="1" type="list">
      <formula1>"Yes,No"</formula1>
    </dataValidation>
    <dataValidation sqref="B28" showDropDown="0" showInputMessage="0" showErrorMessage="0" allowBlank="1" type="list">
      <formula1>"Yes,No"</formula1>
    </dataValidation>
    <dataValidation sqref="B29" showDropDown="0" showInputMessage="0" showErrorMessage="0" allowBlank="1" type="list">
      <formula1>"Yes,No"</formula1>
    </dataValidation>
    <dataValidation sqref="B30" showDropDown="0" showInputMessage="0" showErrorMessage="0" allowBlank="1" type="list">
      <formula1>"None,Up to 20%,Up to 40%,Up to 60%,Up to 80%,Up to 100%"</formula1>
    </dataValidation>
    <dataValidation sqref="B31" showDropDown="0" showInputMessage="0" showErrorMessage="0" allowBlank="1" type="list">
      <formula1>"Yes,No"</formula1>
    </dataValidation>
    <dataValidation sqref="B32" showDropDown="0" showInputMessage="0" showErrorMessage="0" allowBlank="1" type="list">
      <formula1>"Yes,No"</formula1>
    </dataValidation>
    <dataValidation sqref="B33" showDropDown="0" showInputMessage="0" showErrorMessage="0" allowBlank="1" type="list">
      <formula1>"Yes,No"</formula1>
    </dataValidation>
    <dataValidation sqref="B34" showDropDown="0" showInputMessage="0" showErrorMessage="0" allowBlank="1" type="list">
      <formula1>"Yes,No"</formula1>
    </dataValidation>
    <dataValidation sqref="B35" showDropDown="0" showInputMessage="0" showErrorMessage="0" allowBlank="1" type="list">
      <formula1>"Yes,No"</formula1>
    </dataValidation>
    <dataValidation sqref="B36" showDropDown="0" showInputMessage="0" showErrorMessage="0" allowBlank="1" type="list">
      <formula1>"Yes,No"</formula1>
    </dataValidation>
    <dataValidation sqref="B37" showDropDown="0" showInputMessage="0" showErrorMessage="0" allowBlank="1" type="list">
      <formula1>"Yes,No"</formula1>
    </dataValidation>
    <dataValidation sqref="B39" showDropDown="0" showInputMessage="0" showErrorMessage="0" allowBlank="1" type="list">
      <formula1>"Yes,No"</formula1>
    </dataValidation>
    <dataValidation sqref="B40" showDropDown="0" showInputMessage="0" showErrorMessage="0" allowBlank="1" type="list">
      <formula1>"Yes,No"</formula1>
    </dataValidation>
    <dataValidation sqref="B41" showDropDown="0" showInputMessage="0" showErrorMessage="0" allowBlank="1" type="list">
      <formula1>"Yes,No"</formula1>
    </dataValidation>
    <dataValidation sqref="B42" showDropDown="0" showInputMessage="0" showErrorMessage="0" allowBlank="1" type="list">
      <formula1>"Never,Ad-hoc,Annually,Quarterly,Monthly"</formula1>
    </dataValidation>
    <dataValidation sqref="B43" showDropDown="0" showInputMessage="0" showErrorMessage="0" allowBlank="1" type="list">
      <formula1>"Yes,No"</formula1>
    </dataValidation>
    <dataValidation sqref="B44" showDropDown="0" showInputMessage="0" showErrorMessage="0" allowBlank="1" type="list">
      <formula1>"Yes,No"</formula1>
    </dataValidation>
    <dataValidation sqref="B45" showDropDown="0" showInputMessage="0" showErrorMessage="0" allowBlank="1" type="list">
      <formula1>"Yes,No"</formula1>
    </dataValidation>
    <dataValidation sqref="B46" showDropDown="0" showInputMessage="0" showErrorMessage="0" allowBlank="1" type="list">
      <formula1>"Yes,No"</formula1>
    </dataValidation>
    <dataValidation sqref="B47" showDropDown="0" showInputMessage="0" showErrorMessage="0" allowBlank="1" type="list">
      <formula1>"Yes,No"</formula1>
    </dataValidation>
    <dataValidation sqref="B48" showDropDown="0" showInputMessage="0" showErrorMessage="0" allowBlank="1" type="list">
      <formula1>"Yes,No"</formula1>
    </dataValidation>
    <dataValidation sqref="B49" showDropDown="0" showInputMessage="0" showErrorMessage="0" allowBlank="1" type="list">
      <formula1>"Yes,No"</formula1>
    </dataValidation>
    <dataValidation sqref="B50" showDropDown="0" showInputMessage="0" showErrorMessage="0" allowBlank="1" type="list">
      <formula1>"Yes,No"</formula1>
    </dataValidation>
    <dataValidation sqref="B51" showDropDown="0" showInputMessage="0" showErrorMessage="0" allowBlank="1" type="list">
      <formula1>"Yes,No"</formula1>
    </dataValidation>
    <dataValidation sqref="B52" showDropDown="0" showInputMessage="0" showErrorMessage="0" allowBlank="1" type="list">
      <formula1>"Yes,No"</formula1>
    </dataValidation>
    <dataValidation sqref="B53" showDropDown="0" showInputMessage="0" showErrorMessage="0" allowBlank="1" type="list">
      <formula1>"Yes,No"</formula1>
    </dataValidation>
    <dataValidation sqref="B55" showDropDown="0" showInputMessage="0" showErrorMessage="0" allowBlank="1" type="list">
      <formula1>"Yes,No"</formula1>
    </dataValidation>
    <dataValidation sqref="B56" showDropDown="0" showInputMessage="0" showErrorMessage="0" allowBlank="1" type="list">
      <formula1>"Yes,No"</formula1>
    </dataValidation>
    <dataValidation sqref="B57" showDropDown="0" showInputMessage="0" showErrorMessage="0" allowBlank="1" type="list">
      <formula1>"Yes,No"</formula1>
    </dataValidation>
    <dataValidation sqref="B58" showDropDown="0" showInputMessage="0" showErrorMessage="0" allowBlank="1" type="list">
      <formula1>"Yes,No"</formula1>
    </dataValidation>
    <dataValidation sqref="B59" showDropDown="0" showInputMessage="0" showErrorMessage="0" allowBlank="1" type="list">
      <formula1>"Yes,No"</formula1>
    </dataValidation>
    <dataValidation sqref="B60" showDropDown="0" showInputMessage="0" showErrorMessage="0" allowBlank="1" type="list">
      <formula1>"Never,Ad-hoc,Annually,Quarterly,Monthly"</formula1>
    </dataValidation>
    <dataValidation sqref="B61" showDropDown="0" showInputMessage="0" showErrorMessage="0" allowBlank="1" type="list">
      <formula1>"Yes,No"</formula1>
    </dataValidation>
    <dataValidation sqref="B62" showDropDown="0" showInputMessage="0" showErrorMessage="0" allowBlank="1" type="list">
      <formula1>"Yes,No"</formula1>
    </dataValidation>
    <dataValidation sqref="B63" showDropDown="0" showInputMessage="0" showErrorMessage="0" allowBlank="1" type="list">
      <formula1>"Yes,No"</formula1>
    </dataValidation>
    <dataValidation sqref="B64" showDropDown="0" showInputMessage="0" showErrorMessage="0" allowBlank="1" type="list">
      <formula1>"Yes,No"</formula1>
    </dataValidation>
    <dataValidation sqref="B65" showDropDown="0" showInputMessage="0" showErrorMessage="0" allowBlank="1" type="list">
      <formula1>"Never,Ad-hoc,Annually,Quarterly,Monthly"</formula1>
    </dataValidation>
    <dataValidation sqref="B66" showDropDown="0" showInputMessage="0" showErrorMessage="0" allowBlank="1" type="list">
      <formula1>"Yes,No"</formula1>
    </dataValidation>
    <dataValidation sqref="B67" showDropDown="0" showInputMessage="0" showErrorMessage="0" allowBlank="1" type="list">
      <formula1>"Yes,No"</formula1>
    </dataValidation>
    <dataValidation sqref="B68" showDropDown="0" showInputMessage="0" showErrorMessage="0" allowBlank="1" type="list">
      <formula1>"Yes,No"</formula1>
    </dataValidation>
    <dataValidation sqref="B69" showDropDown="0" showInputMessage="0" showErrorMessage="0" allowBlank="1" type="list">
      <formula1>"Yes,No"</formula1>
    </dataValidation>
    <dataValidation sqref="B70" showDropDown="0" showInputMessage="0" showErrorMessage="0" allowBlank="1" type="list">
      <formula1>"Yes,No"</formula1>
    </dataValidation>
    <dataValidation sqref="B71" showDropDown="0" showInputMessage="0" showErrorMessage="0" allowBlank="1" type="list">
      <formula1>"Yes,No"</formula1>
    </dataValidation>
    <dataValidation sqref="B72" showDropDown="0" showInputMessage="0" showErrorMessage="0" allowBlank="1" type="list">
      <formula1>"Yes,No"</formula1>
    </dataValidation>
    <dataValidation sqref="B73" showDropDown="0" showInputMessage="0" showErrorMessage="0" allowBlank="1" type="list">
      <formula1>"Yes,No"</formula1>
    </dataValidation>
    <dataValidation sqref="B74" showDropDown="0" showInputMessage="0" showErrorMessage="0" allowBlank="1" type="list">
      <formula1>"Yes,No"</formula1>
    </dataValidation>
    <dataValidation sqref="B75" showDropDown="0" showInputMessage="0" showErrorMessage="0" allowBlank="1" type="list">
      <formula1>"Yes,No"</formula1>
    </dataValidation>
    <dataValidation sqref="B76" showDropDown="0" showInputMessage="0" showErrorMessage="0" allowBlank="1" type="list">
      <formula1>"None,Up to 20%,Up to 40%,Up to 60%,Up to 80%,Up to 100%"</formula1>
    </dataValidation>
    <dataValidation sqref="B77" showDropDown="0" showInputMessage="0" showErrorMessage="0" allowBlank="1" type="list">
      <formula1>"Yes,No"</formula1>
    </dataValidation>
    <dataValidation sqref="B78" showDropDown="0" showInputMessage="0" showErrorMessage="0" allowBlank="1" type="list">
      <formula1>"Yes,No"</formula1>
    </dataValidation>
    <dataValidation sqref="B79" showDropDown="0" showInputMessage="0" showErrorMessage="0" allowBlank="1" type="list">
      <formula1>"Yes,No"</formula1>
    </dataValidation>
    <dataValidation sqref="B80" showDropDown="0" showInputMessage="0" showErrorMessage="0" allowBlank="1" type="list">
      <formula1>"None,Up to 20%,Up to 40%,Up to 60%,Up to 80%,Up to 100%"</formula1>
    </dataValidation>
    <dataValidation sqref="B82" showDropDown="0" showInputMessage="0" showErrorMessage="0" allowBlank="1" type="list">
      <formula1>"Yes,No"</formula1>
    </dataValidation>
    <dataValidation sqref="B83" showDropDown="0" showInputMessage="0" showErrorMessage="0" allowBlank="1" type="list">
      <formula1>"Yes,No"</formula1>
    </dataValidation>
    <dataValidation sqref="B84" showDropDown="0" showInputMessage="0" showErrorMessage="0" allowBlank="1" type="list">
      <formula1>"Yes,No"</formula1>
    </dataValidation>
    <dataValidation sqref="B85" showDropDown="0" showInputMessage="0" showErrorMessage="0" allowBlank="1" type="list">
      <formula1>"Yes,No"</formula1>
    </dataValidation>
    <dataValidation sqref="B86" showDropDown="0" showInputMessage="0" showErrorMessage="0" allowBlank="1" type="list">
      <formula1>"Yes,No"</formula1>
    </dataValidation>
    <dataValidation sqref="B87" showDropDown="0" showInputMessage="0" showErrorMessage="0" allowBlank="1" type="list">
      <formula1>"Never,Ad-hoc,Annually,Quarterly,Monthly"</formula1>
    </dataValidation>
    <dataValidation sqref="B88" showDropDown="0" showInputMessage="0" showErrorMessage="0" allowBlank="1" type="list">
      <formula1>"Yes,No"</formula1>
    </dataValidation>
    <dataValidation sqref="B89" showDropDown="0" showInputMessage="0" showErrorMessage="0" allowBlank="1" type="list">
      <formula1>"Yes,No"</formula1>
    </dataValidation>
    <dataValidation sqref="B90" showDropDown="0" showInputMessage="0" showErrorMessage="0" allowBlank="1" type="list">
      <formula1>"None,Up to 20%,Up to 40%,Up to 60%,Up to 80%,Up to 100%"</formula1>
    </dataValidation>
    <dataValidation sqref="B91" showDropDown="0" showInputMessage="0" showErrorMessage="0" allowBlank="1" type="list">
      <formula1>"None,Up to 20%,Up to 40%,Up to 60%,Up to 80%,Up to 100%"</formula1>
    </dataValidation>
    <dataValidation sqref="B92" showDropDown="0" showInputMessage="0" showErrorMessage="0" allowBlank="1" type="list">
      <formula1>"None,Up to 20%,Up to 40%,Up to 60%,Up to 80%,Up to 100%"</formula1>
    </dataValidation>
    <dataValidation sqref="B93" showDropDown="0" showInputMessage="0" showErrorMessage="0" allowBlank="1" type="list">
      <formula1>"Never,Ad-hoc,Annually,Quarterly,Monthly,Weekly"</formula1>
    </dataValidation>
    <dataValidation sqref="B94" showDropDown="0" showInputMessage="0" showErrorMessage="0" allowBlank="1" type="list">
      <formula1>"Yes,No"</formula1>
    </dataValidation>
    <dataValidation sqref="B95" showDropDown="0" showInputMessage="0" showErrorMessage="0" allowBlank="1" type="list">
      <formula1>"None,Up to 20%,Up to 40%,Up to 60%,Up to 80%,Up to 100%"</formula1>
    </dataValidation>
    <dataValidation sqref="B96" showDropDown="0" showInputMessage="0" showErrorMessage="0" allowBlank="1" type="list">
      <formula1>"None,Up to 20%,Up to 40%,Up to 60%,Up to 80%,Up to 100%"</formula1>
    </dataValidation>
    <dataValidation sqref="B97" showDropDown="0" showInputMessage="0" showErrorMessage="0" allowBlank="1" type="list">
      <formula1>"None,Up to 20%,Up to 40%,Up to 60%,Up to 80%,Up to 100%"</formula1>
    </dataValidation>
    <dataValidation sqref="B98" showDropDown="0" showInputMessage="0" showErrorMessage="0" allowBlank="1" type="list">
      <formula1>"None,Up to 20%,Up to 40%,Up to 60%,Up to 80%,Up to 100%"</formula1>
    </dataValidation>
    <dataValidation sqref="B100" showDropDown="0" showInputMessage="0" showErrorMessage="0" allowBlank="1" type="list">
      <formula1>"Yes,No"</formula1>
    </dataValidation>
    <dataValidation sqref="B101" showDropDown="0" showInputMessage="0" showErrorMessage="0" allowBlank="1" type="list">
      <formula1>"Yes,No"</formula1>
    </dataValidation>
    <dataValidation sqref="B102" showDropDown="0" showInputMessage="0" showErrorMessage="0" allowBlank="1" type="list">
      <formula1>"Yes,No"</formula1>
    </dataValidation>
    <dataValidation sqref="B103" showDropDown="0" showInputMessage="0" showErrorMessage="0" allowBlank="1" type="list">
      <formula1>"Yes,No"</formula1>
    </dataValidation>
    <dataValidation sqref="B104" showDropDown="0" showInputMessage="0" showErrorMessage="0" allowBlank="1" type="list">
      <formula1>"Yes,No"</formula1>
    </dataValidation>
    <dataValidation sqref="B105" showDropDown="0" showInputMessage="0" showErrorMessage="0" allowBlank="1" type="list">
      <formula1>"Never,Ad-hoc,Annually,Quarterly,Monthly"</formula1>
    </dataValidation>
    <dataValidation sqref="B106" showDropDown="0" showInputMessage="0" showErrorMessage="0" allowBlank="1" type="list">
      <formula1>"Yes,No"</formula1>
    </dataValidation>
    <dataValidation sqref="B107" showDropDown="0" showInputMessage="0" showErrorMessage="0" allowBlank="1" type="list">
      <formula1>"Yes,No"</formula1>
    </dataValidation>
    <dataValidation sqref="B108" showDropDown="0" showInputMessage="0" showErrorMessage="0" allowBlank="1" type="list">
      <formula1>"Yes,No"</formula1>
    </dataValidation>
    <dataValidation sqref="B109" showDropDown="0" showInputMessage="0" showErrorMessage="0" allowBlank="1" type="list">
      <formula1>"Yes,No"</formula1>
    </dataValidation>
    <dataValidation sqref="B110" showDropDown="0" showInputMessage="0" showErrorMessage="0" allowBlank="1" type="list">
      <formula1>"Yes,No"</formula1>
    </dataValidation>
    <dataValidation sqref="B111" showDropDown="0" showInputMessage="0" showErrorMessage="0" allowBlank="1" type="list">
      <formula1>"None,Up to 20%,Up to 40%,Up to 60%,Up to 80%,Up to 100%"</formula1>
    </dataValidation>
    <dataValidation sqref="B112" showDropDown="0" showInputMessage="0" showErrorMessage="0" allowBlank="1" type="list">
      <formula1>"None,Up to 20%,Up to 40%,Up to 60%,Up to 80%,Up to 100%"</formula1>
    </dataValidation>
    <dataValidation sqref="B113" showDropDown="0" showInputMessage="0" showErrorMessage="0" allowBlank="1" type="list">
      <formula1>"Yes,No"</formula1>
    </dataValidation>
    <dataValidation sqref="B115" showDropDown="0" showInputMessage="0" showErrorMessage="0" allowBlank="1" type="list">
      <formula1>"Yes,No"</formula1>
    </dataValidation>
    <dataValidation sqref="B116" showDropDown="0" showInputMessage="0" showErrorMessage="0" allowBlank="1" type="list">
      <formula1>"Yes,No"</formula1>
    </dataValidation>
    <dataValidation sqref="B117" showDropDown="0" showInputMessage="0" showErrorMessage="0" allowBlank="1" type="list">
      <formula1>"Yes,No"</formula1>
    </dataValidation>
    <dataValidation sqref="B118" showDropDown="0" showInputMessage="0" showErrorMessage="0" allowBlank="1" type="list">
      <formula1>"Never,Ad-hoc,Annually,Quarterly,Monthly"</formula1>
    </dataValidation>
    <dataValidation sqref="B119" showDropDown="0" showInputMessage="0" showErrorMessage="0" allowBlank="1" type="list">
      <formula1>"Yes,No"</formula1>
    </dataValidation>
    <dataValidation sqref="B120" showDropDown="0" showInputMessage="0" showErrorMessage="0" allowBlank="1" type="list">
      <formula1>"Yes,No"</formula1>
    </dataValidation>
    <dataValidation sqref="B121" showDropDown="0" showInputMessage="0" showErrorMessage="0" allowBlank="1" type="list">
      <formula1>"Yes,No"</formula1>
    </dataValidation>
    <dataValidation sqref="B122" showDropDown="0" showInputMessage="0" showErrorMessage="0" allowBlank="1" type="list">
      <formula1>"Yes,No"</formula1>
    </dataValidation>
    <dataValidation sqref="B123" showDropDown="0" showInputMessage="0" showErrorMessage="0" allowBlank="1" type="list">
      <formula1>"Yes,No"</formula1>
    </dataValidation>
    <dataValidation sqref="B124" showDropDown="0" showInputMessage="0" showErrorMessage="0" allowBlank="1" type="list">
      <formula1>"Yes,No"</formula1>
    </dataValidation>
    <dataValidation sqref="B125" showDropDown="0" showInputMessage="0" showErrorMessage="0" allowBlank="1" type="list">
      <formula1>"Yes,No"</formula1>
    </dataValidation>
    <dataValidation sqref="B126" showDropDown="0" showInputMessage="0" showErrorMessage="0" allowBlank="1" type="list">
      <formula1>"Never,Ad-hoc,Quarterly,Monthly,Weekly"</formula1>
    </dataValidation>
    <dataValidation sqref="B128" showDropDown="0" showInputMessage="0" showErrorMessage="0" allowBlank="1" type="list">
      <formula1>"Yes,No"</formula1>
    </dataValidation>
    <dataValidation sqref="B129" showDropDown="0" showInputMessage="0" showErrorMessage="0" allowBlank="1" type="list">
      <formula1>"Yes,No"</formula1>
    </dataValidation>
    <dataValidation sqref="B130" showDropDown="0" showInputMessage="0" showErrorMessage="0" allowBlank="1" type="list">
      <formula1>"Yes,No"</formula1>
    </dataValidation>
    <dataValidation sqref="B131" showDropDown="0" showInputMessage="0" showErrorMessage="0" allowBlank="1" type="list">
      <formula1>"Never,Ad-hoc,Annually,Quarterly,Monthly"</formula1>
    </dataValidation>
    <dataValidation sqref="B132" showDropDown="0" showInputMessage="0" showErrorMessage="0" allowBlank="1" type="list">
      <formula1>"Yes,No"</formula1>
    </dataValidation>
    <dataValidation sqref="B133" showDropDown="0" showInputMessage="0" showErrorMessage="0" allowBlank="1" type="list">
      <formula1>"Yes,No"</formula1>
    </dataValidation>
    <dataValidation sqref="B134" showDropDown="0" showInputMessage="0" showErrorMessage="0" allowBlank="1" type="list">
      <formula1>"Yes,No"</formula1>
    </dataValidation>
    <dataValidation sqref="B135" showDropDown="0" showInputMessage="0" showErrorMessage="0" allowBlank="1" type="list">
      <formula1>"Yes,No"</formula1>
    </dataValidation>
    <dataValidation sqref="B136" showDropDown="0" showInputMessage="0" showErrorMessage="0" allowBlank="1" type="list">
      <formula1>"Yes,No"</formula1>
    </dataValidation>
    <dataValidation sqref="B137" showDropDown="0" showInputMessage="0" showErrorMessage="0" allowBlank="1" type="list">
      <formula1>"Yes,No"</formula1>
    </dataValidation>
    <dataValidation sqref="B138" showDropDown="0" showInputMessage="0" showErrorMessage="0" allowBlank="1" type="list">
      <formula1>"Yes,No"</formula1>
    </dataValidation>
    <dataValidation sqref="B139" showDropDown="0" showInputMessage="0" showErrorMessage="0" allowBlank="1" type="list">
      <formula1>"Never,Ad-hoc,Quarterly,Monthly,Weekly"</formula1>
    </dataValidation>
    <dataValidation sqref="B140" showDropDown="0" showInputMessage="0" showErrorMessage="0" allowBlank="1" type="list">
      <formula1>"Yes,No"</formula1>
    </dataValidation>
    <dataValidation sqref="B142" showDropDown="0" showInputMessage="0" showErrorMessage="0" allowBlank="1" type="list">
      <formula1>"Yes,No"</formula1>
    </dataValidation>
    <dataValidation sqref="B143" showDropDown="0" showInputMessage="0" showErrorMessage="0" allowBlank="1" type="list">
      <formula1>"Never,Ad-hoc,Annually,Quarterly,Monthly"</formula1>
    </dataValidation>
    <dataValidation sqref="B144" showDropDown="0" showInputMessage="0" showErrorMessage="0" allowBlank="1" type="list">
      <formula1>"Yes,No"</formula1>
    </dataValidation>
    <dataValidation sqref="B145" showDropDown="0" showInputMessage="0" showErrorMessage="0" allowBlank="1" type="list">
      <formula1>"Yes,No"</formula1>
    </dataValidation>
    <dataValidation sqref="B146" showDropDown="0" showInputMessage="0" showErrorMessage="0" allowBlank="1" type="list">
      <formula1>"Never,Ad-hoc,Quarterly,Monthly,Weekly"</formula1>
    </dataValidation>
    <dataValidation sqref="B147" showDropDown="0" showInputMessage="0" showErrorMessage="0" allowBlank="1" type="list">
      <formula1>"Yes,No"</formula1>
    </dataValidation>
    <dataValidation sqref="B148" showDropDown="0" showInputMessage="0" showErrorMessage="0" allowBlank="1" type="list">
      <formula1>"Yes,No"</formula1>
    </dataValidation>
    <dataValidation sqref="B149" showDropDown="0" showInputMessage="0" showErrorMessage="0" allowBlank="1" type="list">
      <formula1>"Yes,No"</formula1>
    </dataValidation>
    <dataValidation sqref="B150" showDropDown="0" showInputMessage="0" showErrorMessage="0" allowBlank="1" type="list">
      <formula1>"Yes,No"</formula1>
    </dataValidation>
    <dataValidation sqref="B151" showDropDown="0" showInputMessage="0" showErrorMessage="0" allowBlank="1" type="list">
      <formula1>"Yes,No"</formula1>
    </dataValidation>
    <dataValidation sqref="B152" showDropDown="0" showInputMessage="0" showErrorMessage="0" allowBlank="1" type="list">
      <formula1>"Yes,No"</formula1>
    </dataValidation>
    <dataValidation sqref="B153" showDropDown="0" showInputMessage="0" showErrorMessage="0" allowBlank="1" type="list">
      <formula1>"Yes,No"</formula1>
    </dataValidation>
    <dataValidation sqref="B154" showDropDown="0" showInputMessage="0" showErrorMessage="0" allowBlank="1" type="list">
      <formula1>"Yes,No"</formula1>
    </dataValidation>
    <dataValidation sqref="B155" showDropDown="0" showInputMessage="0" showErrorMessage="0" allowBlank="1" type="list">
      <formula1>"None,Up to 20%,Up to 40%,Up to 60%,Up to 80%,Up to 100%"</formula1>
    </dataValidation>
    <dataValidation sqref="B156" showDropDown="0" showInputMessage="0" showErrorMessage="0" allowBlank="1" type="list">
      <formula1>"Never,Ad-hoc,Annually,Quarterly"</formula1>
    </dataValidation>
    <dataValidation sqref="B157" showDropDown="0" showInputMessage="0" showErrorMessage="0" allowBlank="1" type="list">
      <formula1>"None,Up to 20%,Up to 40%,Up to 60%,Up to 80%,Up to 100%"</formula1>
    </dataValidation>
    <dataValidation sqref="B159" showDropDown="0" showInputMessage="0" showErrorMessage="0" allowBlank="1" type="list">
      <formula1>"Yes,No"</formula1>
    </dataValidation>
    <dataValidation sqref="B160" showDropDown="0" showInputMessage="0" showErrorMessage="0" allowBlank="1" type="list">
      <formula1>"Yes,No"</formula1>
    </dataValidation>
    <dataValidation sqref="B161" showDropDown="0" showInputMessage="0" showErrorMessage="0" allowBlank="1" type="list">
      <formula1>"Yes,No"</formula1>
    </dataValidation>
    <dataValidation sqref="B162" showDropDown="0" showInputMessage="0" showErrorMessage="0" allowBlank="1" type="list">
      <formula1>"Never,Ad-hoc,Annually,Quarterly,Monthly"</formula1>
    </dataValidation>
    <dataValidation sqref="B163" showDropDown="0" showInputMessage="0" showErrorMessage="0" allowBlank="1" type="list">
      <formula1>"Yes,No"</formula1>
    </dataValidation>
    <dataValidation sqref="B164" showDropDown="0" showInputMessage="0" showErrorMessage="0" allowBlank="1" type="list">
      <formula1>"Yes,No"</formula1>
    </dataValidation>
    <dataValidation sqref="B165" showDropDown="0" showInputMessage="0" showErrorMessage="0" allowBlank="1" type="list">
      <formula1>"Yes,No"</formula1>
    </dataValidation>
    <dataValidation sqref="B166" showDropDown="0" showInputMessage="0" showErrorMessage="0" allowBlank="1" type="list">
      <formula1>"Yes,No"</formula1>
    </dataValidation>
    <dataValidation sqref="B167" showDropDown="0" showInputMessage="0" showErrorMessage="0" allowBlank="1" type="list">
      <formula1>"Yes,No"</formula1>
    </dataValidation>
    <dataValidation sqref="B168" showDropDown="0" showInputMessage="0" showErrorMessage="0" allowBlank="1" type="list">
      <formula1>"Yes,No"</formula1>
    </dataValidation>
    <dataValidation sqref="B169" showDropDown="0" showInputMessage="0" showErrorMessage="0" allowBlank="1" type="list">
      <formula1>"Yes,No"</formula1>
    </dataValidation>
  </dataValidations>
  <pageMargins left="0.75" right="0.75" top="1" bottom="1" header="0.5" footer="0.5"/>
</worksheet>
</file>

<file path=xl/worksheets/sheet5.xml><?xml version="1.0" encoding="utf-8"?>
<worksheet xmlns="http://schemas.openxmlformats.org/spreadsheetml/2006/main">
  <sheetPr>
    <outlinePr summaryBelow="1" summaryRight="1"/>
    <pageSetUpPr/>
  </sheetPr>
  <dimension ref="A1:G150"/>
  <sheetViews>
    <sheetView workbookViewId="0">
      <selection activeCell="A1" sqref="A1"/>
    </sheetView>
  </sheetViews>
  <sheetFormatPr baseColWidth="8" defaultRowHeight="15"/>
  <cols>
    <col width="120" customWidth="1" min="1" max="1"/>
    <col width="32" customWidth="1" min="2" max="2"/>
    <col width="2" customWidth="1" min="3" max="3"/>
    <col width="75" customWidth="1" min="4" max="4"/>
    <col hidden="1" width="13" customWidth="1" min="5" max="5"/>
    <col hidden="1" width="13" customWidth="1" min="6" max="6"/>
    <col hidden="1" width="13" customWidth="1" min="7" max="7"/>
  </cols>
  <sheetData>
    <row r="1">
      <c r="A1" s="15" t="inlineStr">
        <is>
          <t>Account Takeover Prevention</t>
        </is>
      </c>
      <c r="B1" s="16" t="n"/>
      <c r="C1" s="16" t="n"/>
      <c r="D1" s="16" t="n"/>
    </row>
    <row r="2">
      <c r="A2" s="17" t="inlineStr">
        <is>
          <t>Are qualified individuals formally accountable for ATO prevention processes?</t>
        </is>
      </c>
      <c r="B2" s="17" t="inlineStr"/>
      <c r="E2">
        <f>IFERROR(VLOOKUP(B2, {"", 0; "No", 0; "Yes", 1}, 2, 0),0)</f>
        <v/>
      </c>
      <c r="F2" t="inlineStr">
        <is>
          <t>ID.AM</t>
        </is>
      </c>
      <c r="G2" t="inlineStr">
        <is>
          <t>GV.RR</t>
        </is>
      </c>
    </row>
    <row r="3">
      <c r="A3" s="17" t="inlineStr">
        <is>
          <t>Is there a formally documented policy defining ATO prevention processes?</t>
        </is>
      </c>
      <c r="B3" s="17" t="inlineStr"/>
      <c r="E3">
        <f>IFERROR(VLOOKUP(B3, {"", 0; "No", 0; "Yes", 1}, 2, 0),0)</f>
        <v/>
      </c>
      <c r="F3" t="inlineStr">
        <is>
          <t>ID.GV</t>
        </is>
      </c>
      <c r="G3" t="inlineStr">
        <is>
          <t>GV.RM</t>
        </is>
      </c>
    </row>
    <row r="4">
      <c r="A4" s="17" t="inlineStr">
        <is>
          <t>Are SOPs for ATO prevention documented?</t>
        </is>
      </c>
      <c r="B4" s="17" t="inlineStr"/>
      <c r="E4">
        <f>IFERROR(VLOOKUP(B4, {"", 0; "No", 0; "Yes", 1}, 2, 0),0)</f>
        <v/>
      </c>
      <c r="F4" t="inlineStr">
        <is>
          <t>PR.PT</t>
        </is>
      </c>
      <c r="G4" t="inlineStr">
        <is>
          <t>PR.PT</t>
        </is>
      </c>
    </row>
    <row r="5">
      <c r="A5" s="17" t="inlineStr">
        <is>
          <t>These SOPs are reviewed:</t>
        </is>
      </c>
      <c r="B5" s="17" t="inlineStr"/>
      <c r="E5">
        <f>IFERROR(VLOOKUP(B5, {"Never", 0; "Ad-hoc", 1; "Annually", 2; "Quarterly", 3; "Monthly", 4; "Weekly", 5}, 2, 0),0)</f>
        <v/>
      </c>
      <c r="F5" t="inlineStr">
        <is>
          <t>PR.PT</t>
        </is>
      </c>
      <c r="G5" t="inlineStr">
        <is>
          <t>GV.OV</t>
        </is>
      </c>
    </row>
    <row r="6">
      <c r="A6" s="17" t="inlineStr">
        <is>
          <t>Do internal agents working on ATO investigations receive training?</t>
        </is>
      </c>
      <c r="B6" s="17" t="inlineStr"/>
      <c r="E6">
        <f>IFERROR(VLOOKUP(B6, {"", 0; "No", 0; "Yes", 1}, 2, 0),0)</f>
        <v/>
      </c>
      <c r="F6" t="inlineStr">
        <is>
          <t>PR.AT</t>
        </is>
      </c>
      <c r="G6" t="inlineStr">
        <is>
          <t>PR.AT</t>
        </is>
      </c>
    </row>
    <row r="7">
      <c r="A7" s="17" t="inlineStr">
        <is>
          <t>Do you have a process for identifying ATOs?</t>
        </is>
      </c>
      <c r="B7" s="17" t="inlineStr"/>
      <c r="E7">
        <f>IFERROR(VLOOKUP(B7, {"", 0; "No", 0; "Yes", 1}, 2, 0),0)</f>
        <v/>
      </c>
      <c r="F7" t="inlineStr">
        <is>
          <t>PR.AC</t>
        </is>
      </c>
      <c r="G7" t="inlineStr">
        <is>
          <t>PR.AA</t>
        </is>
      </c>
    </row>
    <row r="8">
      <c r="A8" s="17" t="inlineStr">
        <is>
          <t>Do you have a process for identifying repeat offenders of ATO?</t>
        </is>
      </c>
      <c r="B8" s="17" t="inlineStr"/>
      <c r="E8">
        <f>IFERROR(VLOOKUP(B8, {"", 0; "No", 0; "Yes", 1}, 2, 0),0)</f>
        <v/>
      </c>
      <c r="F8" t="inlineStr">
        <is>
          <t>PR.AC</t>
        </is>
      </c>
      <c r="G8" t="inlineStr">
        <is>
          <t>PR.AA</t>
        </is>
      </c>
    </row>
    <row r="9">
      <c r="A9" s="17" t="inlineStr">
        <is>
          <t>Do you have a process for identifying vulnerabilities which may lead to ATOs?</t>
        </is>
      </c>
      <c r="B9" s="17" t="inlineStr"/>
      <c r="E9">
        <f>IFERROR(VLOOKUP(B9, {"", 0; "No", 0; "Yes", 1}, 2, 0),0)</f>
        <v/>
      </c>
      <c r="F9" t="inlineStr">
        <is>
          <t>PR.IP</t>
        </is>
      </c>
      <c r="G9" t="inlineStr">
        <is>
          <t>PR.IP</t>
        </is>
      </c>
    </row>
    <row r="10">
      <c r="A10" s="17" t="inlineStr">
        <is>
          <t>Do you perform adversarial research via monitoring of ATO'd accounts?</t>
        </is>
      </c>
      <c r="B10" s="17" t="inlineStr"/>
      <c r="E10">
        <f>IFERROR(VLOOKUP(B10, {"", 0; "No", 0; "Yes", 1}, 2, 0),0)</f>
        <v/>
      </c>
      <c r="F10" t="inlineStr">
        <is>
          <t>DE.DP</t>
        </is>
      </c>
      <c r="G10" t="inlineStr">
        <is>
          <t>DE.DP</t>
        </is>
      </c>
    </row>
    <row r="11">
      <c r="A11" s="17" t="inlineStr">
        <is>
          <t>Are the impacts of ATO accounts reported to stakeholders at least quarterly?</t>
        </is>
      </c>
      <c r="B11" s="17" t="inlineStr"/>
      <c r="E11">
        <f>IFERROR(VLOOKUP(B11, {"", 0; "No", 0; "Yes", 1}, 2, 0),0)</f>
        <v/>
      </c>
      <c r="F11" t="inlineStr">
        <is>
          <t>DE.DP</t>
        </is>
      </c>
      <c r="G11" t="inlineStr">
        <is>
          <t>DE.DP</t>
        </is>
      </c>
    </row>
    <row r="12">
      <c r="A12" s="17" t="inlineStr">
        <is>
          <t>How frequently is business logic updated to address evolving patterns in ATOs?</t>
        </is>
      </c>
      <c r="B12" s="17" t="inlineStr"/>
      <c r="E12">
        <f>IFERROR(VLOOKUP(B12, {"Never", 0; "Ad-hoc", 1; "Annually", 2; "Quarterly", 3; "Monthly", 4; "Weekly", 5}, 2, 0),0)</f>
        <v/>
      </c>
      <c r="F12" t="inlineStr">
        <is>
          <t>DE.DP</t>
        </is>
      </c>
      <c r="G12" t="inlineStr">
        <is>
          <t>DE.DP</t>
        </is>
      </c>
    </row>
    <row r="13">
      <c r="A13" s="15" t="inlineStr">
        <is>
          <t>Business Continuity Planning (BCP)</t>
        </is>
      </c>
      <c r="B13" s="16" t="n"/>
      <c r="C13" s="16" t="n"/>
      <c r="D13" s="16" t="n"/>
    </row>
    <row r="14">
      <c r="A14" s="17" t="inlineStr">
        <is>
          <t>Are qualified individuals formally accountable for BCP processes?</t>
        </is>
      </c>
      <c r="B14" s="17" t="inlineStr"/>
      <c r="E14">
        <f>IFERROR(VLOOKUP(B14, {"", 0; "No", 0; "Yes", 1}, 2, 0),0)</f>
        <v/>
      </c>
      <c r="F14" t="inlineStr">
        <is>
          <t>ID.AM</t>
        </is>
      </c>
      <c r="G14" t="inlineStr">
        <is>
          <t>GV.RR</t>
        </is>
      </c>
    </row>
    <row r="15">
      <c r="A15" s="17" t="inlineStr">
        <is>
          <t>Is there a formally documented policy defining BCP processes?</t>
        </is>
      </c>
      <c r="B15" s="17" t="inlineStr"/>
      <c r="E15">
        <f>IFERROR(VLOOKUP(B15, {"", 0; "No", 0; "Yes", 1}, 2, 0),0)</f>
        <v/>
      </c>
      <c r="F15" t="inlineStr">
        <is>
          <t>ID.GV</t>
        </is>
      </c>
      <c r="G15" t="inlineStr">
        <is>
          <t>GV.RM</t>
        </is>
      </c>
    </row>
    <row r="16">
      <c r="A16" s="17" t="inlineStr">
        <is>
          <t>Are SOPs for business continuity planning documented?</t>
        </is>
      </c>
      <c r="B16" s="17" t="inlineStr"/>
      <c r="E16">
        <f>IFERROR(VLOOKUP(B16, {"", 0; "No", 0; "Yes", 1}, 2, 0),0)</f>
        <v/>
      </c>
      <c r="F16" t="inlineStr">
        <is>
          <t>PR.PT</t>
        </is>
      </c>
      <c r="G16" t="inlineStr">
        <is>
          <t>PR.PT</t>
        </is>
      </c>
    </row>
    <row r="17">
      <c r="A17" s="17" t="inlineStr">
        <is>
          <t>These SOPs are reviewed:</t>
        </is>
      </c>
      <c r="B17" s="17" t="inlineStr"/>
      <c r="E17">
        <f>IFERROR(VLOOKUP(B17, {"Never", 0; "Ad-hoc", 1; "Annually", 2; "Quarterly", 3; "Monthly", 4; "Weekly", 5}, 2, 0),0)</f>
        <v/>
      </c>
      <c r="F17" t="inlineStr">
        <is>
          <t>PR.PT</t>
        </is>
      </c>
      <c r="G17" t="inlineStr">
        <is>
          <t>GV.OV</t>
        </is>
      </c>
    </row>
    <row r="18">
      <c r="A18" s="17" t="inlineStr">
        <is>
          <t>Is the BCP approved by management?</t>
        </is>
      </c>
      <c r="B18" s="17" t="inlineStr"/>
      <c r="E18">
        <f>IFERROR(VLOOKUP(B18, {"", 0; "No", 0; "Yes", 1}, 2, 0),0)</f>
        <v/>
      </c>
      <c r="F18" t="inlineStr">
        <is>
          <t>PR.IP</t>
        </is>
      </c>
      <c r="G18" t="inlineStr">
        <is>
          <t>PR.IP</t>
        </is>
      </c>
    </row>
    <row r="19">
      <c r="A19" s="17" t="inlineStr">
        <is>
          <t>Is the BCP distributed to stakeholders?</t>
        </is>
      </c>
      <c r="B19" s="17" t="inlineStr"/>
      <c r="E19">
        <f>IFERROR(VLOOKUP(B19, {"", 0; "No", 0; "Yes", 1}, 2, 0),0)</f>
        <v/>
      </c>
      <c r="F19" t="inlineStr">
        <is>
          <t>RS.CO</t>
        </is>
      </c>
      <c r="G19" t="inlineStr">
        <is>
          <t>RS.CO</t>
        </is>
      </c>
    </row>
    <row r="20">
      <c r="A20" s="17" t="inlineStr">
        <is>
          <t>Does your BCP include strategy for ensuring operation capacity after business processes are resumed from an outage?</t>
        </is>
      </c>
      <c r="B20" s="17" t="inlineStr"/>
      <c r="E20">
        <f>IFERROR(VLOOKUP(B20, {"", 0; "No", 0; "Yes", 1}, 2, 0),0)</f>
        <v/>
      </c>
      <c r="F20" t="inlineStr">
        <is>
          <t>PR.DS</t>
        </is>
      </c>
      <c r="G20" t="inlineStr">
        <is>
          <t>PR.IR</t>
        </is>
      </c>
    </row>
    <row r="21">
      <c r="A21" s="17" t="inlineStr">
        <is>
          <t>Does your SOP include notifying IT and security teams when opeational capacity requirements change?</t>
        </is>
      </c>
      <c r="B21" s="17" t="inlineStr"/>
      <c r="E21">
        <f>IFERROR(VLOOKUP(B21, {"", 0; "No", 0; "Yes", 1}, 2, 0),0)</f>
        <v/>
      </c>
      <c r="F21" t="inlineStr">
        <is>
          <t>RS.CO</t>
        </is>
      </c>
      <c r="G21" t="inlineStr">
        <is>
          <t>RS.MA</t>
        </is>
      </c>
    </row>
    <row r="22">
      <c r="A22" s="17" t="inlineStr">
        <is>
          <t>Is there a process for scaling capacity demands?</t>
        </is>
      </c>
      <c r="B22" s="17" t="inlineStr"/>
      <c r="E22">
        <f>IFERROR(VLOOKUP(B22, {"", 0; "No", 0; "Yes", 1}, 2, 0),0)</f>
        <v/>
      </c>
      <c r="F22" t="inlineStr">
        <is>
          <t>PR.DS</t>
        </is>
      </c>
      <c r="G22" t="inlineStr">
        <is>
          <t>PR.IR</t>
        </is>
      </c>
    </row>
    <row r="23">
      <c r="A23" s="17" t="inlineStr">
        <is>
          <t>Is the BCP reviewed as business requirements change and evolve?</t>
        </is>
      </c>
      <c r="B23" s="17" t="inlineStr"/>
      <c r="E23">
        <f>IFERROR(VLOOKUP(B23, {"", 0; "No", 0; "Yes", 1}, 2, 0),0)</f>
        <v/>
      </c>
      <c r="F23" t="inlineStr">
        <is>
          <t>RS.IM</t>
        </is>
      </c>
      <c r="G23" t="inlineStr">
        <is>
          <t>RS.IM</t>
        </is>
      </c>
    </row>
    <row r="24">
      <c r="A24" s="17" t="inlineStr">
        <is>
          <t>Are roles formally defined in the BCP?</t>
        </is>
      </c>
      <c r="B24" s="17" t="inlineStr"/>
      <c r="E24">
        <f>IFERROR(VLOOKUP(B24, {"", 0; "No", 0; "Yes", 1}, 2, 0),0)</f>
        <v/>
      </c>
      <c r="F24" t="inlineStr">
        <is>
          <t>ID.AM</t>
        </is>
      </c>
      <c r="G24" t="inlineStr">
        <is>
          <t>GV.RR</t>
        </is>
      </c>
    </row>
    <row r="25">
      <c r="A25" s="17" t="inlineStr">
        <is>
          <t>Are representatives for third-party vendors and key business partners included in the BCP?</t>
        </is>
      </c>
      <c r="B25" s="17" t="inlineStr"/>
      <c r="E25">
        <f>IFERROR(VLOOKUP(B25, {"", 0; "No", 0; "Yes", 1}, 2, 0),0)</f>
        <v/>
      </c>
      <c r="F25" t="inlineStr">
        <is>
          <t>ID.AM</t>
        </is>
      </c>
      <c r="G25" t="inlineStr">
        <is>
          <t>GV.SC</t>
        </is>
      </c>
    </row>
    <row r="26">
      <c r="A26" s="17" t="inlineStr">
        <is>
          <t>Does your SOP include processes for evaluating third-party BCP capabilities?</t>
        </is>
      </c>
      <c r="B26" s="17" t="inlineStr"/>
      <c r="E26">
        <f>IFERROR(VLOOKUP(B26, {"", 0; "No", 0; "Yes", 1}, 2, 0),0)</f>
        <v/>
      </c>
      <c r="F26" t="inlineStr">
        <is>
          <t>ID.SC</t>
        </is>
      </c>
      <c r="G26" t="inlineStr">
        <is>
          <t>GV.SC</t>
        </is>
      </c>
    </row>
    <row r="27">
      <c r="A27" s="17" t="inlineStr">
        <is>
          <t>How frequently are failover tests and SOPs for your BCP performed and validated?</t>
        </is>
      </c>
      <c r="B27" s="17" t="inlineStr"/>
      <c r="E27">
        <f>IFERROR(VLOOKUP(B27, {"Never", 0; "Ad-hoc", 1; "Annually", 2; "Quarterly", 3; "Monthly", 4; "Weekly", 5}, 2, 0),0)</f>
        <v/>
      </c>
      <c r="F27" t="inlineStr">
        <is>
          <t>ID.SC</t>
        </is>
      </c>
      <c r="G27" t="inlineStr">
        <is>
          <t>ID.IM</t>
        </is>
      </c>
    </row>
    <row r="28">
      <c r="A28" s="17" t="inlineStr">
        <is>
          <t>Is your BCP subject to an independant audit at least annualy?</t>
        </is>
      </c>
      <c r="B28" s="17" t="inlineStr"/>
      <c r="E28">
        <f>IFERROR(VLOOKUP(B28, {"", 0; "No", 0; "Yes", 1}, 2, 0),0)</f>
        <v/>
      </c>
      <c r="F28" t="inlineStr">
        <is>
          <t>ID.SC</t>
        </is>
      </c>
      <c r="G28" t="inlineStr">
        <is>
          <t>ID.IM</t>
        </is>
      </c>
    </row>
    <row r="29">
      <c r="A29" s="17" t="inlineStr">
        <is>
          <t>Are findings from audits and tabletop exercises used to modify the BCP?</t>
        </is>
      </c>
      <c r="B29" s="17" t="inlineStr"/>
      <c r="E29">
        <f>IFERROR(VLOOKUP(B29, {"", 0; "No", 0; "Yes", 1}, 2, 0),0)</f>
        <v/>
      </c>
      <c r="F29" t="inlineStr">
        <is>
          <t>RS.IM</t>
        </is>
      </c>
      <c r="G29" t="inlineStr">
        <is>
          <t>RS.IM</t>
        </is>
      </c>
    </row>
    <row r="30">
      <c r="A30" s="17" t="inlineStr">
        <is>
          <t>Do you have an inventory of critical business systems?</t>
        </is>
      </c>
      <c r="B30" s="17" t="inlineStr"/>
      <c r="E30">
        <f>IFERROR(VLOOKUP(B30, {"", 0; "No", 0; "Yes", 1}, 2, 0),0)</f>
        <v/>
      </c>
      <c r="F30" t="inlineStr">
        <is>
          <t>ID.BE</t>
        </is>
      </c>
      <c r="G30" t="inlineStr">
        <is>
          <t>GV.OC</t>
        </is>
      </c>
    </row>
    <row r="31">
      <c r="A31" s="15" t="inlineStr">
        <is>
          <t>Business Impact Analysis (BIA)</t>
        </is>
      </c>
      <c r="B31" s="16" t="n"/>
      <c r="C31" s="16" t="n"/>
      <c r="D31" s="16" t="n"/>
    </row>
    <row r="32">
      <c r="A32" s="17" t="inlineStr">
        <is>
          <t>Are qualified individuals formally accountable for BIA processes?</t>
        </is>
      </c>
      <c r="B32" s="17" t="inlineStr"/>
      <c r="E32">
        <f>IFERROR(VLOOKUP(B32, {"", 0; "No", 0; "Yes", 1}, 2, 0),0)</f>
        <v/>
      </c>
      <c r="F32" t="inlineStr">
        <is>
          <t>ID.AM</t>
        </is>
      </c>
      <c r="G32" t="inlineStr">
        <is>
          <t>GV.RR</t>
        </is>
      </c>
    </row>
    <row r="33">
      <c r="A33" s="17" t="inlineStr">
        <is>
          <t>Is there a formally documented policy defining BIA processes?</t>
        </is>
      </c>
      <c r="B33" s="17" t="inlineStr"/>
      <c r="E33">
        <f>IFERROR(VLOOKUP(B33, {"", 0; "No", 0; "Yes", 1}, 2, 0),0)</f>
        <v/>
      </c>
      <c r="F33" t="inlineStr">
        <is>
          <t>ID.GV</t>
        </is>
      </c>
      <c r="G33" t="inlineStr">
        <is>
          <t>GV.RM</t>
        </is>
      </c>
    </row>
    <row r="34">
      <c r="A34" s="17" t="inlineStr">
        <is>
          <t>Are SOPs for BIA documented?</t>
        </is>
      </c>
      <c r="B34" s="17" t="inlineStr"/>
      <c r="E34">
        <f>IFERROR(VLOOKUP(B34, {"", 0; "No", 0; "Yes", 1}, 2, 0),0)</f>
        <v/>
      </c>
      <c r="F34" t="inlineStr">
        <is>
          <t>PR.PT</t>
        </is>
      </c>
      <c r="G34" t="inlineStr">
        <is>
          <t>PR.PT</t>
        </is>
      </c>
    </row>
    <row r="35">
      <c r="A35" s="17" t="inlineStr">
        <is>
          <t>These SOPs are reviewed:</t>
        </is>
      </c>
      <c r="B35" s="17" t="inlineStr"/>
      <c r="E35">
        <f>IFERROR(VLOOKUP(B35, {"Never", 0; "Ad-hoc", 1; "Annually", 2; "Quarterly", 3; "Monthly", 4; "Weekly", 5}, 2, 0),0)</f>
        <v/>
      </c>
      <c r="F35" t="inlineStr">
        <is>
          <t>PR.PT</t>
        </is>
      </c>
      <c r="G35" t="inlineStr">
        <is>
          <t>GV.OV</t>
        </is>
      </c>
    </row>
    <row r="36">
      <c r="A36" s="17" t="inlineStr">
        <is>
          <t>Are recovery time objectives (RTO) defined in the SOPs?</t>
        </is>
      </c>
      <c r="B36" s="17" t="inlineStr"/>
      <c r="E36">
        <f>IFERROR(VLOOKUP(B36, {"", 0; "No", 0; "Yes", 1}, 2, 0),0)</f>
        <v/>
      </c>
      <c r="F36" t="inlineStr">
        <is>
          <t>ID.BE</t>
        </is>
      </c>
      <c r="G36" t="inlineStr">
        <is>
          <t>GV.OC</t>
        </is>
      </c>
    </row>
    <row r="37">
      <c r="A37" s="17" t="inlineStr">
        <is>
          <t>Are recovery point objectives (RPO) defined in the SOPs?</t>
        </is>
      </c>
      <c r="B37" s="17" t="inlineStr"/>
      <c r="E37">
        <f>IFERROR(VLOOKUP(B37, {"", 0; "No", 0; "Yes", 1}, 2, 0),0)</f>
        <v/>
      </c>
      <c r="F37" t="inlineStr">
        <is>
          <t>ID.BE</t>
        </is>
      </c>
      <c r="G37" t="inlineStr">
        <is>
          <t>GV.OC</t>
        </is>
      </c>
    </row>
    <row r="38">
      <c r="A38" s="17" t="inlineStr">
        <is>
          <t>Are RTOs and RPOs continually measured for each BIA?</t>
        </is>
      </c>
      <c r="B38" s="17" t="inlineStr"/>
      <c r="E38">
        <f>IFERROR(VLOOKUP(B38, {"", 0; "No", 0; "Yes", 1}, 2, 0),0)</f>
        <v/>
      </c>
      <c r="F38" t="inlineStr">
        <is>
          <t>RS.IM</t>
        </is>
      </c>
      <c r="G38" t="inlineStr">
        <is>
          <t>RS.IM</t>
        </is>
      </c>
    </row>
    <row r="39">
      <c r="A39" s="17" t="inlineStr">
        <is>
          <t>Are BIA reports of findings and remediation efforts provided to leadership?</t>
        </is>
      </c>
      <c r="B39" s="17" t="inlineStr"/>
      <c r="E39">
        <f>IFERROR(VLOOKUP(B39, {"", 0; "No", 0; "Yes", 1}, 2, 0),0)</f>
        <v/>
      </c>
      <c r="F39" t="inlineStr">
        <is>
          <t>RS.CO</t>
        </is>
      </c>
      <c r="G39" t="inlineStr">
        <is>
          <t>RS.MA</t>
        </is>
      </c>
    </row>
    <row r="40">
      <c r="A40" s="17" t="inlineStr">
        <is>
          <t>Are critical roles analyzed as part of the BIA?</t>
        </is>
      </c>
      <c r="B40" s="17" t="inlineStr"/>
      <c r="E40">
        <f>IFERROR(VLOOKUP(B40, {"", 0; "No", 0; "Yes", 1}, 2, 0),0)</f>
        <v/>
      </c>
      <c r="F40" t="inlineStr">
        <is>
          <t>ID.AM</t>
        </is>
      </c>
      <c r="G40" t="inlineStr">
        <is>
          <t>GV.RR</t>
        </is>
      </c>
    </row>
    <row r="41">
      <c r="A41" s="17" t="inlineStr">
        <is>
          <t>Are supply chains analyzed as part of the BIA?</t>
        </is>
      </c>
      <c r="B41" s="17" t="inlineStr"/>
      <c r="E41">
        <f>IFERROR(VLOOKUP(B41, {"", 0; "No", 0; "Yes", 1}, 2, 0),0)</f>
        <v/>
      </c>
      <c r="F41" t="inlineStr">
        <is>
          <t>ID.AM</t>
        </is>
      </c>
      <c r="G41" t="inlineStr">
        <is>
          <t>GV.SC</t>
        </is>
      </c>
    </row>
    <row r="42">
      <c r="A42" s="17" t="inlineStr">
        <is>
          <t>Is there a formal process to document third-party vendors which can be referenced in the BIA?</t>
        </is>
      </c>
      <c r="B42" s="17" t="inlineStr"/>
      <c r="E42">
        <f>IFERROR(VLOOKUP(B42, {"", 0; "No", 0; "Yes", 1}, 2, 0),0)</f>
        <v/>
      </c>
      <c r="F42" t="inlineStr">
        <is>
          <t>PR.IP</t>
        </is>
      </c>
      <c r="G42" t="inlineStr">
        <is>
          <t>PR.IP</t>
        </is>
      </c>
    </row>
    <row r="43">
      <c r="A43" s="17" t="inlineStr">
        <is>
          <t>Are all representatives and stakeholders from all lines of business consulted for the BIA?</t>
        </is>
      </c>
      <c r="B43" s="17" t="inlineStr"/>
      <c r="E43">
        <f>IFERROR(VLOOKUP(B43, {"", 0; "No", 0; "Yes", 1}, 2, 0),0)</f>
        <v/>
      </c>
      <c r="F43" t="inlineStr">
        <is>
          <t>ID.AM</t>
        </is>
      </c>
      <c r="G43" t="inlineStr">
        <is>
          <t>GV.RR</t>
        </is>
      </c>
    </row>
    <row r="44">
      <c r="A44" s="17" t="inlineStr">
        <is>
          <t>How frequently is the BIA communicated to key stakeholders?</t>
        </is>
      </c>
      <c r="B44" s="17" t="inlineStr"/>
      <c r="E44">
        <f>IFERROR(VLOOKUP(B44, {"Never", 0; "Ad-hoc", 1; "Annually", 2; "Quarterly", 3; "Monthly", 4; "Weekly", 5}, 2, 0),0)</f>
        <v/>
      </c>
      <c r="F44" t="inlineStr">
        <is>
          <t>RS.CO</t>
        </is>
      </c>
      <c r="G44" t="inlineStr">
        <is>
          <t>RS.CO</t>
        </is>
      </c>
    </row>
    <row r="45">
      <c r="A45" s="17" t="inlineStr">
        <is>
          <t>Is the organization's role in the supply chain identified as part of the BIA?</t>
        </is>
      </c>
      <c r="B45" s="17" t="inlineStr"/>
      <c r="E45">
        <f>IFERROR(VLOOKUP(B45, {"", 0; "No", 0; "Yes", 1}, 2, 0),0)</f>
        <v/>
      </c>
      <c r="F45" t="inlineStr">
        <is>
          <t>ID.BE</t>
        </is>
      </c>
      <c r="G45" t="inlineStr">
        <is>
          <t>GV.OC</t>
        </is>
      </c>
    </row>
    <row r="46">
      <c r="A46" s="17" t="inlineStr">
        <is>
          <t>Is the organization's role in the supply chain communicated to appropriate stakeholders?</t>
        </is>
      </c>
      <c r="B46" s="17" t="inlineStr"/>
      <c r="E46">
        <f>IFERROR(VLOOKUP(B46, {"", 0; "No", 0; "Yes", 1}, 2, 0),0)</f>
        <v/>
      </c>
      <c r="F46" t="inlineStr">
        <is>
          <t>ID.BE</t>
        </is>
      </c>
      <c r="G46" t="inlineStr">
        <is>
          <t>GV.OC</t>
        </is>
      </c>
    </row>
    <row r="47">
      <c r="A47" s="15" t="inlineStr">
        <is>
          <t>Crisis Communication</t>
        </is>
      </c>
      <c r="B47" s="16" t="n"/>
      <c r="C47" s="16" t="n"/>
      <c r="D47" s="16" t="n"/>
    </row>
    <row r="48">
      <c r="A48" s="17" t="inlineStr">
        <is>
          <t>Are qualified individuals formally accountable for crisis communication processes?</t>
        </is>
      </c>
      <c r="B48" s="17" t="inlineStr"/>
      <c r="E48">
        <f>IFERROR(VLOOKUP(B48, {"", 0; "No", 0; "Yes", 1}, 2, 0),0)</f>
        <v/>
      </c>
      <c r="F48" t="inlineStr">
        <is>
          <t>ID.AM</t>
        </is>
      </c>
      <c r="G48" t="inlineStr">
        <is>
          <t>GV.RR</t>
        </is>
      </c>
    </row>
    <row r="49">
      <c r="A49" s="17" t="inlineStr">
        <is>
          <t>Is there a formally documented policy defining crisis communication processes?</t>
        </is>
      </c>
      <c r="B49" s="17" t="inlineStr"/>
      <c r="E49">
        <f>IFERROR(VLOOKUP(B49, {"", 0; "No", 0; "Yes", 1}, 2, 0),0)</f>
        <v/>
      </c>
      <c r="F49" t="inlineStr">
        <is>
          <t>ID.GV</t>
        </is>
      </c>
      <c r="G49" t="inlineStr">
        <is>
          <t>GV.RM</t>
        </is>
      </c>
    </row>
    <row r="50">
      <c r="A50" s="17" t="inlineStr">
        <is>
          <t>Are SOPs for crisis communication documented?</t>
        </is>
      </c>
      <c r="B50" s="17" t="inlineStr"/>
      <c r="E50">
        <f>IFERROR(VLOOKUP(B50, {"", 0; "No", 0; "Yes", 1}, 2, 0),0)</f>
        <v/>
      </c>
      <c r="F50" t="inlineStr">
        <is>
          <t>RC.CO</t>
        </is>
      </c>
      <c r="G50" t="inlineStr">
        <is>
          <t>RC.CO</t>
        </is>
      </c>
    </row>
    <row r="51">
      <c r="A51" s="17" t="inlineStr">
        <is>
          <t>These SOPs are reviewed:</t>
        </is>
      </c>
      <c r="B51" s="17" t="inlineStr"/>
      <c r="E51">
        <f>IFERROR(VLOOKUP(B51, {"Never", 0; "Ad-hoc", 1; "Annually", 2; "Quarterly", 3; "Monthly", 4; "Weekly", 5}, 2, 0),0)</f>
        <v/>
      </c>
      <c r="F51" t="inlineStr">
        <is>
          <t>PR.PT</t>
        </is>
      </c>
      <c r="G51" t="inlineStr">
        <is>
          <t>GV.OV</t>
        </is>
      </c>
    </row>
    <row r="52">
      <c r="A52" s="17" t="inlineStr">
        <is>
          <t>How frequently is the crisis plan tested?</t>
        </is>
      </c>
      <c r="B52" s="17" t="inlineStr"/>
      <c r="E52">
        <f>IFERROR(VLOOKUP(B52, {"Never", 0; "Ad-hoc", 1; "Annually", 2; "Quarterly", 3; "Monthly", 4; "Weekly", 5}, 2, 0),0)</f>
        <v/>
      </c>
      <c r="F52" t="inlineStr">
        <is>
          <t>ID.SC</t>
        </is>
      </c>
      <c r="G52" t="inlineStr">
        <is>
          <t>ID.IM</t>
        </is>
      </c>
    </row>
    <row r="53">
      <c r="A53" s="17" t="inlineStr">
        <is>
          <t>Is the crisis communication plan communicated to all stakeholders?</t>
        </is>
      </c>
      <c r="B53" s="17" t="inlineStr"/>
      <c r="E53">
        <f>IFERROR(VLOOKUP(B53, {"", 0; "No", 0; "Yes", 1}, 2, 0),0)</f>
        <v/>
      </c>
      <c r="F53" t="inlineStr">
        <is>
          <t>RS.CO</t>
        </is>
      </c>
      <c r="G53" t="inlineStr">
        <is>
          <t>PR.AT</t>
        </is>
      </c>
    </row>
    <row r="54">
      <c r="A54" s="17" t="inlineStr">
        <is>
          <t>Is the crisis communication plan communicated to third-party vendors?</t>
        </is>
      </c>
      <c r="B54" s="17" t="inlineStr"/>
      <c r="E54">
        <f>IFERROR(VLOOKUP(B54, {"", 0; "No", 0; "Yes", 1}, 2, 0),0)</f>
        <v/>
      </c>
      <c r="F54" t="inlineStr">
        <is>
          <t>RS.CO</t>
        </is>
      </c>
      <c r="G54" t="inlineStr">
        <is>
          <t>PR.AT</t>
        </is>
      </c>
    </row>
    <row r="55">
      <c r="A55" s="17" t="inlineStr">
        <is>
          <t>Is there a qualified single point of contact for all recovery effort communications?</t>
        </is>
      </c>
      <c r="B55" s="17" t="inlineStr"/>
      <c r="E55">
        <f>IFERROR(VLOOKUP(B55, {"", 0; "No", 0; "Yes", 1}, 2, 0),0)</f>
        <v/>
      </c>
      <c r="F55" t="inlineStr">
        <is>
          <t>RS.CO</t>
        </is>
      </c>
      <c r="G55" t="inlineStr">
        <is>
          <t>PR.AT</t>
        </is>
      </c>
    </row>
    <row r="56">
      <c r="A56" s="17" t="inlineStr">
        <is>
          <t>Are there predefinied communications templates for public communications during and proceeding an incident?</t>
        </is>
      </c>
      <c r="B56" s="17" t="inlineStr"/>
      <c r="E56">
        <f>IFERROR(VLOOKUP(B56, {"", 0; "No", 0; "Yes", 1}, 2, 0),0)</f>
        <v/>
      </c>
      <c r="F56" t="inlineStr">
        <is>
          <t>RC.CO</t>
        </is>
      </c>
      <c r="G56" t="inlineStr">
        <is>
          <t>RC.CO</t>
        </is>
      </c>
    </row>
    <row r="57">
      <c r="A57" s="17" t="inlineStr">
        <is>
          <t>Are there predefinied communications templates for communicating with business partners, clients, and customers during and proceding an incident?</t>
        </is>
      </c>
      <c r="B57" s="17" t="inlineStr"/>
      <c r="E57">
        <f>IFERROR(VLOOKUP(B57, {"", 0; "No", 0; "Yes", 1}, 2, 0),0)</f>
        <v/>
      </c>
      <c r="F57" t="inlineStr">
        <is>
          <t>RC.CO</t>
        </is>
      </c>
      <c r="G57" t="inlineStr">
        <is>
          <t>RC.CO</t>
        </is>
      </c>
    </row>
    <row r="58">
      <c r="A58" s="17" t="inlineStr">
        <is>
          <t>Are there predefinied communications templates for communicating appropriate incident details to law enforcement agencies?</t>
        </is>
      </c>
      <c r="B58" s="17" t="inlineStr"/>
      <c r="E58">
        <f>IFERROR(VLOOKUP(B58, {"", 0; "No", 0; "Yes", 1}, 2, 0),0)</f>
        <v/>
      </c>
      <c r="F58" t="inlineStr">
        <is>
          <t>RS.CO</t>
        </is>
      </c>
      <c r="G58" t="inlineStr">
        <is>
          <t>RS.CO</t>
        </is>
      </c>
    </row>
    <row r="59">
      <c r="A59" s="17" t="inlineStr">
        <is>
          <t>Are there predefinied communications templates for communicating appropriate incident details to regulatory bodies?</t>
        </is>
      </c>
      <c r="B59" s="17" t="inlineStr"/>
      <c r="E59">
        <f>IFERROR(VLOOKUP(B59, {"", 0; "No", 0; "Yes", 1}, 2, 0),0)</f>
        <v/>
      </c>
      <c r="F59" t="inlineStr">
        <is>
          <t>RS.CO</t>
        </is>
      </c>
      <c r="G59" t="inlineStr">
        <is>
          <t>RS.CO</t>
        </is>
      </c>
    </row>
    <row r="60">
      <c r="A60" s="17" t="inlineStr">
        <is>
          <t>Do you keep a PR firm on retainer to help respond to incidents?</t>
        </is>
      </c>
      <c r="B60" s="17" t="inlineStr"/>
      <c r="E60">
        <f>IFERROR(VLOOKUP(B60, {"", 0; "No", 0; "Yes", 1}, 2, 0),0)</f>
        <v/>
      </c>
      <c r="F60" t="inlineStr">
        <is>
          <t>RC.CO</t>
        </is>
      </c>
      <c r="G60" t="inlineStr">
        <is>
          <t>RC.CO</t>
        </is>
      </c>
    </row>
    <row r="61">
      <c r="A61" s="17" t="inlineStr">
        <is>
          <t>Are there processes to ensure recovery activities are communicated to executive and management teams?</t>
        </is>
      </c>
      <c r="B61" s="17" t="inlineStr"/>
      <c r="E61">
        <f>IFERROR(VLOOKUP(B61, {"", 0; "No", 0; "Yes", 1}, 2, 0),0)</f>
        <v/>
      </c>
      <c r="F61" t="inlineStr">
        <is>
          <t>RC.CO</t>
        </is>
      </c>
      <c r="G61" t="inlineStr">
        <is>
          <t>RC.CO</t>
        </is>
      </c>
    </row>
    <row r="62">
      <c r="A62" s="17" t="inlineStr">
        <is>
          <t>Are there processes to ensure recovery activities are communicated to internal stakeholders?</t>
        </is>
      </c>
      <c r="B62" s="17" t="inlineStr"/>
      <c r="E62">
        <f>IFERROR(VLOOKUP(B62, {"", 0; "No", 0; "Yes", 1}, 2, 0),0)</f>
        <v/>
      </c>
      <c r="F62" t="inlineStr">
        <is>
          <t>RC.CO</t>
        </is>
      </c>
      <c r="G62" t="inlineStr">
        <is>
          <t>RC.CO</t>
        </is>
      </c>
    </row>
    <row r="63">
      <c r="A63" s="17" t="inlineStr">
        <is>
          <t>Are there processes to ensure recovery activities are communicated to external stakeholders?</t>
        </is>
      </c>
      <c r="B63" s="17" t="inlineStr"/>
      <c r="E63">
        <f>IFERROR(VLOOKUP(B63, {"", 0; "No", 0; "Yes", 1}, 2, 0),0)</f>
        <v/>
      </c>
      <c r="F63" t="inlineStr">
        <is>
          <t>RC.CO</t>
        </is>
      </c>
      <c r="G63" t="inlineStr">
        <is>
          <t>RC.CO</t>
        </is>
      </c>
    </row>
    <row r="64">
      <c r="A64" s="15" t="inlineStr">
        <is>
          <t>Disaster Recovery</t>
        </is>
      </c>
      <c r="B64" s="16" t="n"/>
      <c r="C64" s="16" t="n"/>
      <c r="D64" s="16" t="n"/>
    </row>
    <row r="65">
      <c r="A65" s="17" t="inlineStr">
        <is>
          <t>Are qualified individuals formally accountable for disaster recovery processes?</t>
        </is>
      </c>
      <c r="B65" s="17" t="inlineStr"/>
      <c r="E65">
        <f>IFERROR(VLOOKUP(B65, {"", 0; "No", 0; "Yes", 1}, 2, 0),0)</f>
        <v/>
      </c>
      <c r="F65" t="inlineStr">
        <is>
          <t>ID.AM</t>
        </is>
      </c>
      <c r="G65" t="inlineStr">
        <is>
          <t>GV.RR</t>
        </is>
      </c>
    </row>
    <row r="66">
      <c r="A66" s="17" t="inlineStr">
        <is>
          <t>Is there a formally documented policy defining disaster recovery processes?</t>
        </is>
      </c>
      <c r="B66" s="17" t="inlineStr"/>
      <c r="E66">
        <f>IFERROR(VLOOKUP(B66, {"", 0; "No", 0; "Yes", 1}, 2, 0),0)</f>
        <v/>
      </c>
      <c r="F66" t="inlineStr">
        <is>
          <t>ID.GV</t>
        </is>
      </c>
      <c r="G66" t="inlineStr">
        <is>
          <t>GV.RM</t>
        </is>
      </c>
    </row>
    <row r="67">
      <c r="A67" s="17" t="inlineStr">
        <is>
          <t>Are SOPs for disaster recovery documented?</t>
        </is>
      </c>
      <c r="B67" s="17" t="inlineStr"/>
      <c r="E67">
        <f>IFERROR(VLOOKUP(B67, {"", 0; "No", 0; "Yes", 1}, 2, 0),0)</f>
        <v/>
      </c>
      <c r="F67" t="inlineStr">
        <is>
          <t>PR.PT</t>
        </is>
      </c>
      <c r="G67" t="inlineStr">
        <is>
          <t>PR.PT</t>
        </is>
      </c>
    </row>
    <row r="68">
      <c r="A68" s="17" t="inlineStr">
        <is>
          <t>These SOPs are reviewed:</t>
        </is>
      </c>
      <c r="B68" s="17" t="inlineStr"/>
      <c r="E68">
        <f>IFERROR(VLOOKUP(B68, {"Never", 0; "Ad-hoc", 1; "Annually", 2; "Quarterly", 3; "Monthly", 4; "Weekly", 5}, 2, 0),0)</f>
        <v/>
      </c>
      <c r="F68" t="inlineStr">
        <is>
          <t>PR.PT</t>
        </is>
      </c>
      <c r="G68" t="inlineStr">
        <is>
          <t>GV.OV</t>
        </is>
      </c>
    </row>
    <row r="69">
      <c r="A69" s="17" t="inlineStr">
        <is>
          <t>Have critical systems for your disaster recovery plan (DRP) been identified and formally documented in a central inventory?</t>
        </is>
      </c>
      <c r="B69" s="17" t="inlineStr"/>
      <c r="E69">
        <f>IFERROR(VLOOKUP(B69, {"", 0; "No", 0; "Yes", 1}, 2, 0),0)</f>
        <v/>
      </c>
      <c r="F69" t="inlineStr">
        <is>
          <t>ID.GV</t>
        </is>
      </c>
      <c r="G69" t="inlineStr">
        <is>
          <t>GV.RM</t>
        </is>
      </c>
    </row>
    <row r="70">
      <c r="A70" s="17" t="inlineStr">
        <is>
          <t>Proceeding a recovery event, do you validate that DRP SOPs have been followed during the recovery?</t>
        </is>
      </c>
      <c r="B70" s="17" t="inlineStr"/>
      <c r="E70">
        <f>IFERROR(VLOOKUP(B70, {"", 0; "No", 0; "Yes", 1}, 2, 0),0)</f>
        <v/>
      </c>
      <c r="F70" t="inlineStr">
        <is>
          <t>RC.RP</t>
        </is>
      </c>
      <c r="G70" t="inlineStr">
        <is>
          <t>RC.RP</t>
        </is>
      </c>
    </row>
    <row r="71">
      <c r="A71" s="17" t="inlineStr">
        <is>
          <t>Proceeding a recovery event, do you have a formal process for using lessons learned to update recovery strategies?</t>
        </is>
      </c>
      <c r="B71" s="17" t="inlineStr"/>
      <c r="E71">
        <f>IFERROR(VLOOKUP(B71, {"", 0; "No", 0; "Yes", 1}, 2, 0),0)</f>
        <v/>
      </c>
      <c r="F71" t="inlineStr">
        <is>
          <t>RC.IM</t>
        </is>
      </c>
      <c r="G71" t="inlineStr">
        <is>
          <t>RC.IM</t>
        </is>
      </c>
    </row>
    <row r="72">
      <c r="A72" s="17" t="inlineStr">
        <is>
          <t>Proceeding a recovery event, do you have a formal process for using lessons learned to update response plans?</t>
        </is>
      </c>
      <c r="B72" s="17" t="inlineStr"/>
      <c r="E72">
        <f>IFERROR(VLOOKUP(B72, {"", 0; "No", 0; "Yes", 1}, 2, 0),0)</f>
        <v/>
      </c>
      <c r="F72" t="inlineStr">
        <is>
          <t>RS.MI</t>
        </is>
      </c>
      <c r="G72" t="inlineStr">
        <is>
          <t>RS.MI</t>
        </is>
      </c>
    </row>
    <row r="73">
      <c r="A73" s="17" t="inlineStr">
        <is>
          <t>Are third-parties and vendors included in DRP testing?</t>
        </is>
      </c>
      <c r="B73" s="17" t="inlineStr"/>
      <c r="E73">
        <f>IFERROR(VLOOKUP(B73, {"", 0; "No", 0; "Yes", 1}, 2, 0),0)</f>
        <v/>
      </c>
      <c r="F73" t="inlineStr">
        <is>
          <t>ID.SC</t>
        </is>
      </c>
      <c r="G73" t="inlineStr">
        <is>
          <t>GV.SC</t>
        </is>
      </c>
    </row>
    <row r="74">
      <c r="A74" s="17" t="inlineStr">
        <is>
          <t>How frequently are DRP tests performed?</t>
        </is>
      </c>
      <c r="B74" s="17" t="inlineStr"/>
      <c r="E74">
        <f>IFERROR(VLOOKUP(B74, {"Never", 0; "Ad-hoc", 1; "Annually", 2; "Quarterly", 3; "Monthly", 4; "Weekly", 5}, 2, 0),0)</f>
        <v/>
      </c>
      <c r="F74" t="inlineStr">
        <is>
          <t>ID.SC</t>
        </is>
      </c>
      <c r="G74" t="inlineStr">
        <is>
          <t>ID.IM</t>
        </is>
      </c>
    </row>
    <row r="75">
      <c r="A75" s="17" t="inlineStr">
        <is>
          <t>Does your DRP include a recovery site at least 100 miles from your primary site (per ISO 27001 guidance.)?</t>
        </is>
      </c>
      <c r="B75" s="17" t="inlineStr"/>
      <c r="E75">
        <f>IFERROR(VLOOKUP(B75, {"", 0; "No", 0; "Yes", 1}, 2, 0),0)</f>
        <v/>
      </c>
      <c r="F75" t="inlineStr">
        <is>
          <t>ID.GV</t>
        </is>
      </c>
      <c r="G75" t="inlineStr">
        <is>
          <t>GV.RM</t>
        </is>
      </c>
    </row>
    <row r="76">
      <c r="A76" s="17" t="inlineStr">
        <is>
          <t>Does your DRP include data backup methods?</t>
        </is>
      </c>
      <c r="B76" s="17" t="inlineStr"/>
      <c r="E76">
        <f>IFERROR(VLOOKUP(B76, {"", 0; "No", 0; "Yes", 1}, 2, 0),0)</f>
        <v/>
      </c>
      <c r="F76" t="inlineStr">
        <is>
          <t>ID.GV</t>
        </is>
      </c>
      <c r="G76" t="inlineStr">
        <is>
          <t>GV.RM</t>
        </is>
      </c>
    </row>
    <row r="77">
      <c r="A77" s="17" t="inlineStr">
        <is>
          <t>Does your DRP identify personnel roles ?</t>
        </is>
      </c>
      <c r="B77" s="17" t="inlineStr"/>
      <c r="E77">
        <f>IFERROR(VLOOKUP(B77, {"", 0; "No", 0; "Yes", 1}, 2, 0),0)</f>
        <v/>
      </c>
      <c r="F77" t="inlineStr">
        <is>
          <t>ID.GV</t>
        </is>
      </c>
      <c r="G77" t="inlineStr">
        <is>
          <t>GV.RR</t>
        </is>
      </c>
    </row>
    <row r="78">
      <c r="A78" s="17" t="inlineStr">
        <is>
          <t>Does your DRP include a communication or reporting plan?</t>
        </is>
      </c>
      <c r="B78" s="17" t="inlineStr"/>
      <c r="E78">
        <f>IFERROR(VLOOKUP(B78, {"", 0; "No", 0; "Yes", 1}, 2, 0),0)</f>
        <v/>
      </c>
      <c r="F78" t="inlineStr">
        <is>
          <t>RS.CO</t>
        </is>
      </c>
      <c r="G78" t="inlineStr">
        <is>
          <t>RS.CO</t>
        </is>
      </c>
    </row>
    <row r="79">
      <c r="A79" s="17" t="inlineStr">
        <is>
          <t>Does your DRP include automated backups?</t>
        </is>
      </c>
      <c r="B79" s="17" t="inlineStr"/>
      <c r="E79">
        <f>IFERROR(VLOOKUP(B79, {"", 0; "No", 0; "Yes", 1}, 2, 0),0)</f>
        <v/>
      </c>
      <c r="F79" t="inlineStr">
        <is>
          <t>ID.GV</t>
        </is>
      </c>
      <c r="G79" t="inlineStr">
        <is>
          <t>GV.RM</t>
        </is>
      </c>
    </row>
    <row r="80">
      <c r="A80" s="17" t="inlineStr">
        <is>
          <t>Does your DRP determine equipment needs for recovery activities ?</t>
        </is>
      </c>
      <c r="B80" s="17" t="inlineStr"/>
      <c r="E80">
        <f>IFERROR(VLOOKUP(B80, {"", 0; "No", 0; "Yes", 1}, 2, 0),0)</f>
        <v/>
      </c>
      <c r="F80" t="inlineStr">
        <is>
          <t>ID.GV</t>
        </is>
      </c>
      <c r="G80" t="inlineStr">
        <is>
          <t>GV.RM</t>
        </is>
      </c>
    </row>
    <row r="81">
      <c r="A81" s="17" t="inlineStr">
        <is>
          <t>Does your DRP include a fallback plan?</t>
        </is>
      </c>
      <c r="B81" s="17" t="inlineStr"/>
      <c r="E81">
        <f>IFERROR(VLOOKUP(B81, {"", 0; "No", 0; "Yes", 1}, 2, 0),0)</f>
        <v/>
      </c>
      <c r="F81" t="inlineStr">
        <is>
          <t>ID.GV</t>
        </is>
      </c>
      <c r="G81" t="inlineStr">
        <is>
          <t>GV.RM</t>
        </is>
      </c>
    </row>
    <row r="82">
      <c r="A82" s="17" t="inlineStr">
        <is>
          <t>Does your DRP define recovery point objectives?</t>
        </is>
      </c>
      <c r="B82" s="17" t="inlineStr"/>
      <c r="E82">
        <f>IFERROR(VLOOKUP(B82, {"", 0; "No", 0; "Yes", 1}, 2, 0),0)</f>
        <v/>
      </c>
      <c r="F82" t="inlineStr">
        <is>
          <t>ID.GV</t>
        </is>
      </c>
      <c r="G82" t="inlineStr">
        <is>
          <t>GV.RM</t>
        </is>
      </c>
    </row>
    <row r="83">
      <c r="A83" s="15" t="inlineStr">
        <is>
          <t>Fraud Prevention</t>
        </is>
      </c>
      <c r="B83" s="16" t="n"/>
      <c r="C83" s="16" t="n"/>
      <c r="D83" s="16" t="n"/>
    </row>
    <row r="84">
      <c r="A84" s="17" t="inlineStr">
        <is>
          <t>Are qualified individuals formally accountable for fraud prevention processes?</t>
        </is>
      </c>
      <c r="B84" s="17" t="inlineStr"/>
      <c r="E84">
        <f>IFERROR(VLOOKUP(B84, {"", 0; "No", 0; "Yes", 1}, 2, 0),0)</f>
        <v/>
      </c>
      <c r="F84" t="inlineStr">
        <is>
          <t>ID.AM</t>
        </is>
      </c>
      <c r="G84" t="inlineStr">
        <is>
          <t>GV.RR</t>
        </is>
      </c>
    </row>
    <row r="85">
      <c r="A85" s="17" t="inlineStr">
        <is>
          <t>Is there a formally documented policy defining fraud prevention processes?</t>
        </is>
      </c>
      <c r="B85" s="17" t="inlineStr"/>
      <c r="E85">
        <f>IFERROR(VLOOKUP(B85, {"", 0; "No", 0; "Yes", 1}, 2, 0),0)</f>
        <v/>
      </c>
      <c r="F85" t="inlineStr">
        <is>
          <t>ID.GV</t>
        </is>
      </c>
      <c r="G85" t="inlineStr">
        <is>
          <t>GV.RM</t>
        </is>
      </c>
    </row>
    <row r="86">
      <c r="A86" s="17" t="inlineStr">
        <is>
          <t>Are SOPs for fraud prevention documented?</t>
        </is>
      </c>
      <c r="B86" s="17" t="inlineStr"/>
      <c r="E86">
        <f>IFERROR(VLOOKUP(B86, {"", 0; "No", 0; "Yes", 1}, 2, 0),0)</f>
        <v/>
      </c>
      <c r="F86" t="inlineStr">
        <is>
          <t>PR.PT</t>
        </is>
      </c>
      <c r="G86" t="inlineStr">
        <is>
          <t>PR.PT</t>
        </is>
      </c>
    </row>
    <row r="87">
      <c r="A87" s="17" t="inlineStr">
        <is>
          <t>These SOPs are reviewed:</t>
        </is>
      </c>
      <c r="B87" s="17" t="inlineStr"/>
      <c r="E87">
        <f>IFERROR(VLOOKUP(B87, {"Never", 0; "Ad-hoc", 1; "Annually", 2; "Quarterly", 3; "Monthly", 4; "Weekly", 5}, 2, 0),0)</f>
        <v/>
      </c>
      <c r="F87" t="inlineStr">
        <is>
          <t>PR.PT</t>
        </is>
      </c>
      <c r="G87" t="inlineStr">
        <is>
          <t>GV.OV</t>
        </is>
      </c>
    </row>
    <row r="88">
      <c r="A88" s="17" t="inlineStr">
        <is>
          <t>How frequently do you report on the impacts of fraud in your environments?</t>
        </is>
      </c>
      <c r="B88" s="17" t="inlineStr"/>
      <c r="E88">
        <f>IFERROR(VLOOKUP(B88, {"Never", 0; "Ad-hoc", 1; "Annually", 2; "Quarterly", 3; "Monthly", 4; "Weekly", 5}, 2, 0),0)</f>
        <v/>
      </c>
      <c r="F88" t="inlineStr">
        <is>
          <t>RS.CO</t>
        </is>
      </c>
      <c r="G88" t="inlineStr">
        <is>
          <t>RS.CO</t>
        </is>
      </c>
    </row>
    <row r="89">
      <c r="A89" s="17" t="inlineStr">
        <is>
          <t>Do internal agents working on fraud investigations receive training?</t>
        </is>
      </c>
      <c r="B89" s="17" t="inlineStr"/>
      <c r="E89">
        <f>IFERROR(VLOOKUP(B89, {"", 0; "No", 0; "Yes", 1}, 2, 0),0)</f>
        <v/>
      </c>
      <c r="F89" t="inlineStr">
        <is>
          <t>PR.AT</t>
        </is>
      </c>
      <c r="G89" t="inlineStr">
        <is>
          <t>PR.AT</t>
        </is>
      </c>
    </row>
    <row r="90">
      <c r="A90" s="17" t="inlineStr">
        <is>
          <t>Do you have a formal process for identifying fraud?</t>
        </is>
      </c>
      <c r="B90" s="17" t="inlineStr"/>
      <c r="E90">
        <f>IFERROR(VLOOKUP(B90, {"", 0; "No", 0; "Yes", 1}, 2, 0),0)</f>
        <v/>
      </c>
      <c r="F90" t="inlineStr">
        <is>
          <t>DE.CM</t>
        </is>
      </c>
      <c r="G90" t="inlineStr">
        <is>
          <t>DE.CM</t>
        </is>
      </c>
    </row>
    <row r="91">
      <c r="A91" s="17" t="inlineStr">
        <is>
          <t>Do you have a formal process for identifying repeat offenders of fraud?</t>
        </is>
      </c>
      <c r="B91" s="17" t="inlineStr"/>
      <c r="E91">
        <f>IFERROR(VLOOKUP(B91, {"", 0; "No", 0; "Yes", 1}, 2, 0),0)</f>
        <v/>
      </c>
      <c r="F91" t="inlineStr">
        <is>
          <t>DE.CM</t>
        </is>
      </c>
      <c r="G91" t="inlineStr">
        <is>
          <t>DE.CM</t>
        </is>
      </c>
    </row>
    <row r="92">
      <c r="A92" s="17" t="inlineStr">
        <is>
          <t>Do you block access from high-risk countries?</t>
        </is>
      </c>
      <c r="B92" s="17" t="inlineStr"/>
      <c r="E92">
        <f>IFERROR(VLOOKUP(B92, {"", 0; "No", 0; "Yes", 1}, 2, 0),0)</f>
        <v/>
      </c>
      <c r="F92" t="inlineStr">
        <is>
          <t>PR.AC</t>
        </is>
      </c>
      <c r="G92" t="inlineStr">
        <is>
          <t>PR.AA</t>
        </is>
      </c>
    </row>
    <row r="93">
      <c r="A93" s="17" t="inlineStr">
        <is>
          <t>Do you block access from IP addresses/ranges which exhibit malicious behaviour or activities?</t>
        </is>
      </c>
      <c r="B93" s="17" t="inlineStr"/>
      <c r="E93">
        <f>IFERROR(VLOOKUP(B93, {"", 0; "No", 0; "Yes", 1}, 2, 0),0)</f>
        <v/>
      </c>
      <c r="F93" t="inlineStr">
        <is>
          <t>PR.AC</t>
        </is>
      </c>
      <c r="G93" t="inlineStr">
        <is>
          <t>PR.AA</t>
        </is>
      </c>
    </row>
    <row r="94">
      <c r="A94" s="17" t="inlineStr">
        <is>
          <t>Do you block access from device IDs which exhibit malicious behaviour or activities?</t>
        </is>
      </c>
      <c r="B94" s="17" t="inlineStr"/>
      <c r="E94">
        <f>IFERROR(VLOOKUP(B94, {"", 0; "No", 0; "Yes", 1}, 2, 0),0)</f>
        <v/>
      </c>
      <c r="F94" t="inlineStr">
        <is>
          <t>PR.AC</t>
        </is>
      </c>
      <c r="G94" t="inlineStr">
        <is>
          <t>PR.AA</t>
        </is>
      </c>
    </row>
    <row r="95">
      <c r="A95" s="17" t="inlineStr">
        <is>
          <t>Do you use statistical models to detect fraud?</t>
        </is>
      </c>
      <c r="B95" s="17" t="inlineStr"/>
      <c r="E95">
        <f>IFERROR(VLOOKUP(B95, {"", 0; "No", 0; "Yes", 1}, 2, 0),0)</f>
        <v/>
      </c>
      <c r="F95" t="inlineStr">
        <is>
          <t>DE.CM</t>
        </is>
      </c>
      <c r="G95" t="inlineStr">
        <is>
          <t>DE.CM</t>
        </is>
      </c>
    </row>
    <row r="96">
      <c r="A96" s="17" t="inlineStr">
        <is>
          <t>Do you use user behavioral analysis to detect fraud?</t>
        </is>
      </c>
      <c r="B96" s="17" t="inlineStr"/>
      <c r="E96">
        <f>IFERROR(VLOOKUP(B96, {"", 0; "No", 0; "Yes", 1}, 2, 0),0)</f>
        <v/>
      </c>
      <c r="F96" t="inlineStr">
        <is>
          <t>DE.CM</t>
        </is>
      </c>
      <c r="G96" t="inlineStr">
        <is>
          <t>DE.CM</t>
        </is>
      </c>
    </row>
    <row r="97">
      <c r="A97" s="17" t="inlineStr">
        <is>
          <t>How frequently is business logic updated to address evolving patterns in fraud?</t>
        </is>
      </c>
      <c r="B97" s="17" t="inlineStr"/>
      <c r="E97">
        <f>IFERROR(VLOOKUP(B97, {"Never", 0; "Ad-hoc", 1; "Annually", 2; "Quarterly", 3; "Monthly", 4; "Weekly", 5}, 2, 0),0)</f>
        <v/>
      </c>
      <c r="F97" t="inlineStr">
        <is>
          <t>RS.IM</t>
        </is>
      </c>
      <c r="G97" t="inlineStr">
        <is>
          <t>RS.IM</t>
        </is>
      </c>
    </row>
    <row r="98">
      <c r="A98" s="17" t="inlineStr">
        <is>
          <t>Are you in regular communication with law enforcement agencies to address the criminal implications of fraud and cybercrime?</t>
        </is>
      </c>
      <c r="B98" s="17" t="inlineStr"/>
      <c r="E98">
        <f>IFERROR(VLOOKUP(B98, {"", 0; "No", 0; "Yes", 1}, 2, 0),0)</f>
        <v/>
      </c>
      <c r="F98" t="inlineStr">
        <is>
          <t>ID.SC</t>
        </is>
      </c>
      <c r="G98" t="inlineStr">
        <is>
          <t>GV.SC</t>
        </is>
      </c>
    </row>
    <row r="99">
      <c r="A99" s="15" t="inlineStr">
        <is>
          <t>Human Resources</t>
        </is>
      </c>
      <c r="B99" s="16" t="n"/>
      <c r="C99" s="16" t="n"/>
      <c r="D99" s="16" t="n"/>
    </row>
    <row r="100">
      <c r="A100" s="17" t="inlineStr">
        <is>
          <t>Are qualified individuals formally accountable for Human Resource processes?</t>
        </is>
      </c>
      <c r="B100" s="17" t="inlineStr"/>
      <c r="E100">
        <f>IFERROR(VLOOKUP(B100, {"", 0; "No", 0; "Yes", 1}, 2, 0),0)</f>
        <v/>
      </c>
      <c r="F100" t="inlineStr">
        <is>
          <t>ID.AM</t>
        </is>
      </c>
      <c r="G100" t="inlineStr">
        <is>
          <t>GV.RR</t>
        </is>
      </c>
    </row>
    <row r="101">
      <c r="A101" s="17" t="inlineStr">
        <is>
          <t>Is there a formally documented policy defining Human Resource processes?</t>
        </is>
      </c>
      <c r="B101" s="17" t="inlineStr"/>
      <c r="E101">
        <f>IFERROR(VLOOKUP(B101, {"", 0; "No", 0; "Yes", 1}, 2, 0),0)</f>
        <v/>
      </c>
      <c r="F101" t="inlineStr">
        <is>
          <t>ID.GV</t>
        </is>
      </c>
      <c r="G101" t="inlineStr">
        <is>
          <t>GV.RM</t>
        </is>
      </c>
    </row>
    <row r="102">
      <c r="A102" s="17" t="inlineStr">
        <is>
          <t>Are SOPs for Human Resource documented?</t>
        </is>
      </c>
      <c r="B102" s="17" t="inlineStr"/>
      <c r="E102">
        <f>IFERROR(VLOOKUP(B102, {"", 0; "No", 0; "Yes", 1}, 2, 0),0)</f>
        <v/>
      </c>
      <c r="F102" t="inlineStr">
        <is>
          <t>PR.PT</t>
        </is>
      </c>
      <c r="G102" t="inlineStr">
        <is>
          <t>PR.PT</t>
        </is>
      </c>
    </row>
    <row r="103">
      <c r="A103" s="17" t="inlineStr">
        <is>
          <t>These SOPs are reviewed:</t>
        </is>
      </c>
      <c r="B103" s="17" t="inlineStr"/>
      <c r="E103">
        <f>IFERROR(VLOOKUP(B103, {"Never", 0; "Ad-hoc", 1; "Annually", 2; "Quarterly", 3; "Monthly", 4; "Weekly", 5}, 2, 0),0)</f>
        <v/>
      </c>
      <c r="F103" t="inlineStr">
        <is>
          <t>PR.PT</t>
        </is>
      </c>
      <c r="G103" t="inlineStr">
        <is>
          <t>GV.OV</t>
        </is>
      </c>
    </row>
    <row r="104">
      <c r="A104" s="17" t="inlineStr">
        <is>
          <t>Do these SOPs include processes for changes of roles and employment statuses?</t>
        </is>
      </c>
      <c r="B104" s="17" t="inlineStr"/>
      <c r="E104">
        <f>IFERROR(VLOOKUP(B104, {"", 0; "No", 0; "Yes", 1}, 2, 0),0)</f>
        <v/>
      </c>
      <c r="F104" t="inlineStr">
        <is>
          <t>PR.IP</t>
        </is>
      </c>
      <c r="G104" t="inlineStr">
        <is>
          <t>PR.IP</t>
        </is>
      </c>
    </row>
    <row r="105">
      <c r="A105" s="17" t="inlineStr">
        <is>
          <t>Does the SOP define roles and responsibilities for executing security processes?</t>
        </is>
      </c>
      <c r="B105" s="17" t="inlineStr"/>
      <c r="E105">
        <f>IFERROR(VLOOKUP(B105, {"", 0; "No", 0; "Yes", 1}, 2, 0),0)</f>
        <v/>
      </c>
      <c r="F105" t="inlineStr">
        <is>
          <t>ID.AM</t>
        </is>
      </c>
      <c r="G105" t="inlineStr">
        <is>
          <t>GV.RR</t>
        </is>
      </c>
    </row>
    <row r="106">
      <c r="A106" s="17" t="inlineStr">
        <is>
          <t>Are security teams involved in termination and offboarding pipelines for employees?</t>
        </is>
      </c>
      <c r="B106" s="17" t="inlineStr"/>
      <c r="E106">
        <f>IFERROR(VLOOKUP(B106, {"", 0; "No", 0; "Yes", 1}, 2, 0),0)</f>
        <v/>
      </c>
      <c r="F106" t="inlineStr">
        <is>
          <t>RS.CO</t>
        </is>
      </c>
      <c r="G106" t="inlineStr">
        <is>
          <t>PR.AT</t>
        </is>
      </c>
    </row>
    <row r="107">
      <c r="A107" s="17" t="inlineStr">
        <is>
          <t>Are security teams involved in termination and offboarding pipelines for contractors?</t>
        </is>
      </c>
      <c r="B107" s="17" t="inlineStr"/>
      <c r="E107">
        <f>IFERROR(VLOOKUP(B107, {"", 0; "No", 0; "Yes", 1}, 2, 0),0)</f>
        <v/>
      </c>
      <c r="F107" t="inlineStr">
        <is>
          <t>RS.CO</t>
        </is>
      </c>
      <c r="G107" t="inlineStr">
        <is>
          <t>PR.AT</t>
        </is>
      </c>
    </row>
    <row r="108">
      <c r="A108" s="17" t="inlineStr">
        <is>
          <t>Do you have a formal acceptable use policy (AUP)?</t>
        </is>
      </c>
      <c r="B108" s="17" t="inlineStr"/>
      <c r="E108">
        <f>IFERROR(VLOOKUP(B108, {"", 0; "No", 0; "Yes", 1}, 2, 0),0)</f>
        <v/>
      </c>
      <c r="F108" t="inlineStr">
        <is>
          <t>PR.IP</t>
        </is>
      </c>
      <c r="G108" t="inlineStr">
        <is>
          <t>PR.IP</t>
        </is>
      </c>
    </row>
    <row r="109">
      <c r="A109" s="17" t="inlineStr">
        <is>
          <t>Is the AUP communicated to employees during onboarding?</t>
        </is>
      </c>
      <c r="B109" s="17" t="inlineStr"/>
      <c r="E109">
        <f>IFERROR(VLOOKUP(B109, {"", 0; "No", 0; "Yes", 1}, 2, 0),0)</f>
        <v/>
      </c>
      <c r="F109" t="inlineStr">
        <is>
          <t>ID.GV</t>
        </is>
      </c>
      <c r="G109" t="inlineStr">
        <is>
          <t>GV.PO</t>
        </is>
      </c>
    </row>
    <row r="110">
      <c r="A110" s="17" t="inlineStr">
        <is>
          <t>Is the AUP communicated to contractors during onboarding?</t>
        </is>
      </c>
      <c r="B110" s="17" t="inlineStr"/>
      <c r="E110">
        <f>IFERROR(VLOOKUP(B110, {"", 0; "No", 0; "Yes", 1}, 2, 0),0)</f>
        <v/>
      </c>
      <c r="F110" t="inlineStr">
        <is>
          <t>ID.GV</t>
        </is>
      </c>
      <c r="G110" t="inlineStr">
        <is>
          <t>GV.PO</t>
        </is>
      </c>
    </row>
    <row r="111">
      <c r="A111" s="17" t="inlineStr">
        <is>
          <t>Are AUPs required to be ackowledged and signed at least annually?</t>
        </is>
      </c>
      <c r="B111" s="17" t="inlineStr"/>
      <c r="E111">
        <f>IFERROR(VLOOKUP(B111, {"", 0; "No", 0; "Yes", 1}, 2, 0),0)</f>
        <v/>
      </c>
      <c r="F111" t="inlineStr">
        <is>
          <t>ID.GV</t>
        </is>
      </c>
      <c r="G111" t="inlineStr">
        <is>
          <t>GV.PO</t>
        </is>
      </c>
    </row>
    <row r="112">
      <c r="A112" s="17" t="inlineStr">
        <is>
          <t>Is there a separate security policy from the AUP?</t>
        </is>
      </c>
      <c r="B112" s="17" t="inlineStr"/>
      <c r="E112">
        <f>IFERROR(VLOOKUP(B112, {"", 0; "No", 0; "Yes", 1}, 2, 0),0)</f>
        <v/>
      </c>
      <c r="F112" t="inlineStr">
        <is>
          <t>ID.GV</t>
        </is>
      </c>
      <c r="G112" t="inlineStr">
        <is>
          <t>GV.PO</t>
        </is>
      </c>
    </row>
    <row r="113">
      <c r="A113" s="17" t="inlineStr">
        <is>
          <t>Do you perform background checks on individuals with access to sensitive data at least on an annual basis?</t>
        </is>
      </c>
      <c r="B113" s="17" t="inlineStr"/>
      <c r="E113">
        <f>IFERROR(VLOOKUP(B113, {"", 0; "No", 0; "Yes", 1}, 2, 0),0)</f>
        <v/>
      </c>
      <c r="F113" t="inlineStr">
        <is>
          <t>PR.IP</t>
        </is>
      </c>
      <c r="G113" t="inlineStr">
        <is>
          <t>PR.IP</t>
        </is>
      </c>
    </row>
    <row r="114">
      <c r="A114" s="17" t="inlineStr">
        <is>
          <t>Do you use a central portal which can be used to access HR documents?</t>
        </is>
      </c>
      <c r="B114" s="17" t="inlineStr"/>
      <c r="E114">
        <f>IFERROR(VLOOKUP(B114, {"", 0; "No", 0; "Yes", 1}, 2, 0),0)</f>
        <v/>
      </c>
      <c r="F114" t="inlineStr">
        <is>
          <t>PR.IP</t>
        </is>
      </c>
      <c r="G114" t="inlineStr">
        <is>
          <t>PR.IP</t>
        </is>
      </c>
    </row>
    <row r="115">
      <c r="A115" s="15" t="inlineStr">
        <is>
          <t>Project Management</t>
        </is>
      </c>
      <c r="B115" s="16" t="n"/>
      <c r="C115" s="16" t="n"/>
      <c r="D115" s="16" t="n"/>
    </row>
    <row r="116">
      <c r="A116" s="17" t="inlineStr">
        <is>
          <t>Are qualified individuals formally accountable for project management processes?</t>
        </is>
      </c>
      <c r="B116" s="17" t="inlineStr"/>
      <c r="E116">
        <f>IFERROR(VLOOKUP(B116, {"", 0; "No", 0; "Yes", 1}, 2, 0),0)</f>
        <v/>
      </c>
      <c r="F116" t="inlineStr">
        <is>
          <t>ID.AM</t>
        </is>
      </c>
      <c r="G116" t="inlineStr">
        <is>
          <t>GV.RR</t>
        </is>
      </c>
    </row>
    <row r="117">
      <c r="A117" s="17" t="inlineStr">
        <is>
          <t>Is there a formally documented policy defining project management processes?</t>
        </is>
      </c>
      <c r="B117" s="17" t="inlineStr"/>
      <c r="E117">
        <f>IFERROR(VLOOKUP(B117, {"", 0; "No", 0; "Yes", 1}, 2, 0),0)</f>
        <v/>
      </c>
      <c r="F117" t="inlineStr">
        <is>
          <t>ID.GV</t>
        </is>
      </c>
      <c r="G117" t="inlineStr">
        <is>
          <t>GV.RM</t>
        </is>
      </c>
    </row>
    <row r="118">
      <c r="A118" s="17" t="inlineStr">
        <is>
          <t>Are SOPs for project management documented?</t>
        </is>
      </c>
      <c r="B118" s="17" t="inlineStr"/>
      <c r="E118">
        <f>IFERROR(VLOOKUP(B118, {"", 0; "No", 0; "Yes", 1}, 2, 0),0)</f>
        <v/>
      </c>
      <c r="F118" t="inlineStr">
        <is>
          <t>PR.PT</t>
        </is>
      </c>
      <c r="G118" t="inlineStr">
        <is>
          <t>PR.PT</t>
        </is>
      </c>
    </row>
    <row r="119">
      <c r="A119" s="17" t="inlineStr">
        <is>
          <t>These SOPs are reviewed:</t>
        </is>
      </c>
      <c r="B119" s="17" t="inlineStr"/>
      <c r="E119">
        <f>IFERROR(VLOOKUP(B119, {"Never", 0; "Ad-hoc", 1; "Annually", 2; "Quarterly", 3; "Monthly", 4; "Weekly", 5}, 2, 0),0)</f>
        <v/>
      </c>
      <c r="F119" t="inlineStr">
        <is>
          <t>PR.PT</t>
        </is>
      </c>
      <c r="G119" t="inlineStr">
        <is>
          <t>GV.OV</t>
        </is>
      </c>
    </row>
    <row r="120">
      <c r="A120" s="17" t="inlineStr">
        <is>
          <t>Do you have a formal project management office (PMO)?</t>
        </is>
      </c>
      <c r="B120" s="17" t="inlineStr"/>
      <c r="E120">
        <f>IFERROR(VLOOKUP(B120, {"", 0; "No", 0; "Yes", 1}, 2, 0),0)</f>
        <v/>
      </c>
      <c r="F120" t="inlineStr">
        <is>
          <t>ID.GV</t>
        </is>
      </c>
      <c r="G120" t="inlineStr">
        <is>
          <t>GV.RR</t>
        </is>
      </c>
    </row>
    <row r="121">
      <c r="A121" s="17" t="inlineStr">
        <is>
          <t>Does the PMO include representation from all business units, including information security?</t>
        </is>
      </c>
      <c r="B121" s="17" t="inlineStr"/>
      <c r="E121">
        <f>IFERROR(VLOOKUP(B121, {"", 0; "No", 0; "Yes", 1}, 2, 0),0)</f>
        <v/>
      </c>
      <c r="F121" t="inlineStr">
        <is>
          <t>ID.GV</t>
        </is>
      </c>
      <c r="G121" t="inlineStr">
        <is>
          <t>GV.RR</t>
        </is>
      </c>
    </row>
    <row r="122">
      <c r="A122" s="17" t="inlineStr">
        <is>
          <t>Do all projects have assigned project managers?</t>
        </is>
      </c>
      <c r="B122" s="17" t="inlineStr"/>
      <c r="E122">
        <f>IFERROR(VLOOKUP(B122, {"", 0; "No", 0; "Yes", 1}, 2, 0),0)</f>
        <v/>
      </c>
      <c r="F122" t="inlineStr">
        <is>
          <t>ID.GV</t>
        </is>
      </c>
      <c r="G122" t="inlineStr">
        <is>
          <t>GV.RR</t>
        </is>
      </c>
    </row>
    <row r="123">
      <c r="A123" s="17" t="inlineStr">
        <is>
          <t>Are security requirements reviewed for all projects and formally documented?</t>
        </is>
      </c>
      <c r="B123" s="17" t="inlineStr"/>
      <c r="E123">
        <f>IFERROR(VLOOKUP(B123, {"", 0; "No", 0; "Yes", 1}, 2, 0),0)</f>
        <v/>
      </c>
      <c r="F123" t="inlineStr">
        <is>
          <t>PR.IP</t>
        </is>
      </c>
      <c r="G123" t="inlineStr">
        <is>
          <t>PR.IP</t>
        </is>
      </c>
    </row>
    <row r="124">
      <c r="A124" s="17" t="inlineStr">
        <is>
          <t>Are compliance requirements reviewed for all projects and formally documented?</t>
        </is>
      </c>
      <c r="B124" s="17" t="inlineStr"/>
      <c r="E124">
        <f>IFERROR(VLOOKUP(B124, {"", 0; "No", 0; "Yes", 1}, 2, 0),0)</f>
        <v/>
      </c>
      <c r="F124" t="inlineStr">
        <is>
          <t>ID.GV</t>
        </is>
      </c>
      <c r="G124" t="inlineStr">
        <is>
          <t>GV.OC</t>
        </is>
      </c>
    </row>
    <row r="125">
      <c r="A125" s="17" t="inlineStr">
        <is>
          <t>Are formal reviews of security requirements performed at each project milestone?</t>
        </is>
      </c>
      <c r="B125" s="17" t="inlineStr"/>
      <c r="E125">
        <f>IFERROR(VLOOKUP(B125, {"", 0; "No", 0; "Yes", 1}, 2, 0),0)</f>
        <v/>
      </c>
      <c r="F125" t="inlineStr">
        <is>
          <t>PR.IP</t>
        </is>
      </c>
      <c r="G125" t="inlineStr">
        <is>
          <t>PR.IP</t>
        </is>
      </c>
    </row>
    <row r="126">
      <c r="A126" s="17" t="inlineStr">
        <is>
          <t>Are projects required to meet defined security requirements before delivery and acceptance?</t>
        </is>
      </c>
      <c r="B126" s="17" t="inlineStr"/>
      <c r="E126">
        <f>IFERROR(VLOOKUP(B126, {"", 0; "No", 0; "Yes", 1}, 2, 0),0)</f>
        <v/>
      </c>
      <c r="F126" t="inlineStr">
        <is>
          <t>ID.GV</t>
        </is>
      </c>
      <c r="G126" t="inlineStr">
        <is>
          <t>GV.RM</t>
        </is>
      </c>
    </row>
    <row r="127">
      <c r="A127" s="17" t="inlineStr">
        <is>
          <t>Is all project documentation stored in a centralized location?</t>
        </is>
      </c>
      <c r="B127" s="17" t="inlineStr"/>
      <c r="E127">
        <f>IFERROR(VLOOKUP(B127, {"", 0; "No", 0; "Yes", 1}, 2, 0),0)</f>
        <v/>
      </c>
      <c r="F127" t="inlineStr">
        <is>
          <t>ID.AM</t>
        </is>
      </c>
      <c r="G127" t="inlineStr">
        <is>
          <t>ID.AM</t>
        </is>
      </c>
    </row>
    <row r="128">
      <c r="A128" s="17" t="inlineStr">
        <is>
          <t>Are data flow diagrams created for all projects with data components?</t>
        </is>
      </c>
      <c r="B128" s="17" t="inlineStr"/>
      <c r="E128">
        <f>IFERROR(VLOOKUP(B128, {"", 0; "No", 0; "Yes", 1}, 2, 0),0)</f>
        <v/>
      </c>
      <c r="F128" t="inlineStr">
        <is>
          <t>DE.AE</t>
        </is>
      </c>
      <c r="G128" t="inlineStr">
        <is>
          <t>ID.AM</t>
        </is>
      </c>
    </row>
    <row r="129">
      <c r="A129" s="17" t="inlineStr">
        <is>
          <t>Are network diagrams created for all projects with network components?</t>
        </is>
      </c>
      <c r="B129" s="17" t="inlineStr"/>
      <c r="E129">
        <f>IFERROR(VLOOKUP(B129, {"", 0; "No", 0; "Yes", 1}, 2, 0),0)</f>
        <v/>
      </c>
      <c r="F129" t="inlineStr">
        <is>
          <t>DE.AE</t>
        </is>
      </c>
      <c r="G129" t="inlineStr">
        <is>
          <t>ID.AM</t>
        </is>
      </c>
    </row>
    <row r="130">
      <c r="A130" s="17" t="inlineStr">
        <is>
          <t>Is there a formal change advisory board (CAB)?</t>
        </is>
      </c>
      <c r="B130" s="17" t="inlineStr"/>
      <c r="E130">
        <f>IFERROR(VLOOKUP(B130, {"", 0; "No", 0; "Yes", 1}, 2, 0),0)</f>
        <v/>
      </c>
      <c r="F130" t="inlineStr">
        <is>
          <t>PR.IP</t>
        </is>
      </c>
      <c r="G130" t="inlineStr">
        <is>
          <t>PR.IP</t>
        </is>
      </c>
    </row>
    <row r="131">
      <c r="A131" s="17" t="inlineStr">
        <is>
          <t>Is there a process for submitting emergency changes to the CAB?</t>
        </is>
      </c>
      <c r="B131" s="17" t="inlineStr"/>
      <c r="E131">
        <f>IFERROR(VLOOKUP(B131, {"", 0; "No", 0; "Yes", 1}, 2, 0),0)</f>
        <v/>
      </c>
      <c r="F131" t="inlineStr">
        <is>
          <t>PR.IP</t>
        </is>
      </c>
      <c r="G131" t="inlineStr">
        <is>
          <t>PR.IP</t>
        </is>
      </c>
    </row>
    <row r="132">
      <c r="A132" s="17" t="inlineStr">
        <is>
          <t>How frequently does the CAB meet?</t>
        </is>
      </c>
      <c r="B132" s="17" t="inlineStr"/>
      <c r="E132">
        <f>IFERROR(VLOOKUP(B132, {"Never", 0; "Ad-hoc", 1; "Annually", 2; "Quarterly", 3; "Monthly", 4; "Weekly", 5}, 2, 0),0)</f>
        <v/>
      </c>
      <c r="F132" t="inlineStr">
        <is>
          <t>PR.IP</t>
        </is>
      </c>
      <c r="G132" t="inlineStr">
        <is>
          <t>PR.IP</t>
        </is>
      </c>
    </row>
    <row r="133">
      <c r="A133" s="17" t="inlineStr">
        <is>
          <t>Are project metrics collected for each project?</t>
        </is>
      </c>
      <c r="B133" s="17" t="inlineStr"/>
      <c r="E133">
        <f>IFERROR(VLOOKUP(B133, {"", 0; "No", 0; "Yes", 1}, 2, 0),0)</f>
        <v/>
      </c>
      <c r="F133" t="inlineStr">
        <is>
          <t>DE.AE</t>
        </is>
      </c>
      <c r="G133" t="inlineStr">
        <is>
          <t>DE.AE</t>
        </is>
      </c>
    </row>
    <row r="134">
      <c r="A134" s="17" t="inlineStr">
        <is>
          <t>Are project metrics collected in aggregate?</t>
        </is>
      </c>
      <c r="B134" s="17" t="inlineStr"/>
      <c r="E134">
        <f>IFERROR(VLOOKUP(B134, {"", 0; "No", 0; "Yes", 1}, 2, 0),0)</f>
        <v/>
      </c>
      <c r="F134" t="inlineStr">
        <is>
          <t>DE.AE</t>
        </is>
      </c>
      <c r="G134" t="inlineStr">
        <is>
          <t>DE.AE</t>
        </is>
      </c>
    </row>
    <row r="135">
      <c r="A135" s="17" t="inlineStr">
        <is>
          <t>Are project artifacts tracked for each project?</t>
        </is>
      </c>
      <c r="B135" s="17" t="inlineStr"/>
      <c r="E135">
        <f>IFERROR(VLOOKUP(B135, {"", 0; "No", 0; "Yes", 1}, 2, 0),0)</f>
        <v/>
      </c>
      <c r="F135" t="inlineStr">
        <is>
          <t>DE.AE</t>
        </is>
      </c>
      <c r="G135" t="inlineStr">
        <is>
          <t>DE.AE</t>
        </is>
      </c>
    </row>
    <row r="136">
      <c r="A136" s="17" t="inlineStr">
        <is>
          <t>Are project artifacts tracked in aggregate?</t>
        </is>
      </c>
      <c r="B136" s="17" t="inlineStr"/>
      <c r="E136">
        <f>IFERROR(VLOOKUP(B136, {"", 0; "No", 0; "Yes", 1}, 2, 0),0)</f>
        <v/>
      </c>
      <c r="F136" t="inlineStr">
        <is>
          <t>DE.AE</t>
        </is>
      </c>
      <c r="G136" t="inlineStr">
        <is>
          <t>DE.AE</t>
        </is>
      </c>
    </row>
    <row r="137">
      <c r="A137" s="17" t="inlineStr">
        <is>
          <t>Is there a method for effectively managing security risks in relation to project costs and ongoing maintenance?</t>
        </is>
      </c>
      <c r="B137" s="17" t="inlineStr"/>
      <c r="E137">
        <f>IFERROR(VLOOKUP(B137, {"", 0; "No", 0; "Yes", 1}, 2, 0),0)</f>
        <v/>
      </c>
      <c r="F137" t="inlineStr">
        <is>
          <t>ID.RA</t>
        </is>
      </c>
      <c r="G137" t="inlineStr">
        <is>
          <t>ID.RA</t>
        </is>
      </c>
    </row>
    <row r="138">
      <c r="A138" s="17" t="inlineStr">
        <is>
          <t>Do you ensure that your risk register is up-to-date with newly identified risks following project implementations?</t>
        </is>
      </c>
      <c r="B138" s="17" t="inlineStr"/>
      <c r="E138">
        <f>IFERROR(VLOOKUP(B138, {"", 0; "No", 0; "Yes", 1}, 2, 0),0)</f>
        <v/>
      </c>
      <c r="F138" t="inlineStr">
        <is>
          <t>ID.RA</t>
        </is>
      </c>
      <c r="G138" t="inlineStr">
        <is>
          <t>ID.RA</t>
        </is>
      </c>
    </row>
    <row r="139">
      <c r="A139" s="15" t="inlineStr">
        <is>
          <t>Social Media Protection</t>
        </is>
      </c>
      <c r="B139" s="16" t="n"/>
      <c r="C139" s="16" t="n"/>
      <c r="D139" s="16" t="n"/>
    </row>
    <row r="140">
      <c r="A140" s="17" t="inlineStr">
        <is>
          <t>Are qualified individuals formally accountable for social media protection processes?</t>
        </is>
      </c>
      <c r="B140" s="17" t="inlineStr"/>
      <c r="E140">
        <f>IFERROR(VLOOKUP(B140, {"", 0; "No", 0; "Yes", 1}, 2, 0),0)</f>
        <v/>
      </c>
      <c r="F140" t="inlineStr">
        <is>
          <t>ID.AM</t>
        </is>
      </c>
      <c r="G140" t="inlineStr">
        <is>
          <t>GV.RR</t>
        </is>
      </c>
    </row>
    <row r="141">
      <c r="A141" s="17" t="inlineStr">
        <is>
          <t>Is there a formally documented policy defining social media protection processes?</t>
        </is>
      </c>
      <c r="B141" s="17" t="inlineStr"/>
      <c r="E141">
        <f>IFERROR(VLOOKUP(B141, {"", 0; "No", 0; "Yes", 1}, 2, 0),0)</f>
        <v/>
      </c>
      <c r="F141" t="inlineStr">
        <is>
          <t>ID.GV</t>
        </is>
      </c>
      <c r="G141" t="inlineStr">
        <is>
          <t>GV.RM</t>
        </is>
      </c>
    </row>
    <row r="142">
      <c r="A142" s="17" t="inlineStr">
        <is>
          <t>Are SOPs for social media protection documented?</t>
        </is>
      </c>
      <c r="B142" s="17" t="inlineStr"/>
      <c r="E142">
        <f>IFERROR(VLOOKUP(B142, {"", 0; "No", 0; "Yes", 1}, 2, 0),0)</f>
        <v/>
      </c>
      <c r="F142" t="inlineStr">
        <is>
          <t>PR.PT</t>
        </is>
      </c>
      <c r="G142" t="inlineStr">
        <is>
          <t>PR.PT</t>
        </is>
      </c>
    </row>
    <row r="143">
      <c r="A143" s="17" t="inlineStr">
        <is>
          <t>These SOPs are reviewed:</t>
        </is>
      </c>
      <c r="B143" s="17" t="inlineStr"/>
      <c r="E143">
        <f>IFERROR(VLOOKUP(B143, {"Never", 0; "Ad-hoc", 1; "Annually", 2; "Quarterly", 3; "Monthly", 4; "Weekly", 5}, 2, 0),0)</f>
        <v/>
      </c>
      <c r="F143" t="inlineStr">
        <is>
          <t>PR.PT</t>
        </is>
      </c>
      <c r="G143" t="inlineStr">
        <is>
          <t>GV.OV</t>
        </is>
      </c>
    </row>
    <row r="144">
      <c r="A144" s="17" t="inlineStr">
        <is>
          <t>Do your SOPs cover incident response to compromised accounts?</t>
        </is>
      </c>
      <c r="B144" s="17" t="inlineStr"/>
      <c r="E144">
        <f>IFERROR(VLOOKUP(B144, {"", 0; "No", 0; "Yes", 1}, 2, 0),0)</f>
        <v/>
      </c>
      <c r="F144" t="inlineStr">
        <is>
          <t>PR.IP</t>
        </is>
      </c>
      <c r="G144" t="inlineStr">
        <is>
          <t>PR.IP</t>
        </is>
      </c>
    </row>
    <row r="145">
      <c r="A145" s="17" t="inlineStr">
        <is>
          <t>Are social media accounts centrally managed?</t>
        </is>
      </c>
      <c r="B145" s="17" t="inlineStr"/>
      <c r="E145">
        <f>IFERROR(VLOOKUP(B145, {"", 0; "No", 0; "Yes", 1}, 2, 0),0)</f>
        <v/>
      </c>
      <c r="F145" t="inlineStr">
        <is>
          <t>PR.MA</t>
        </is>
      </c>
      <c r="G145" t="inlineStr">
        <is>
          <t>PR.MA</t>
        </is>
      </c>
    </row>
    <row r="146">
      <c r="A146" s="17" t="inlineStr">
        <is>
          <t>Do social media accounts require MFA where available?</t>
        </is>
      </c>
      <c r="B146" s="17" t="inlineStr"/>
      <c r="E146">
        <f>IFERROR(VLOOKUP(B146, {"", 0; "No", 0; "Yes", 1}, 2, 0),0)</f>
        <v/>
      </c>
      <c r="F146" t="inlineStr">
        <is>
          <t>PR.AC</t>
        </is>
      </c>
      <c r="G146" t="inlineStr">
        <is>
          <t>PR.AA</t>
        </is>
      </c>
    </row>
    <row r="147">
      <c r="A147" s="17" t="inlineStr">
        <is>
          <t>Are all social media account credentials stored in an approved password manager?</t>
        </is>
      </c>
      <c r="B147" s="17" t="inlineStr"/>
      <c r="E147">
        <f>IFERROR(VLOOKUP(B147, {"", 0; "No", 0; "Yes", 1}, 2, 0),0)</f>
        <v/>
      </c>
      <c r="F147" t="inlineStr">
        <is>
          <t>PR.MA</t>
        </is>
      </c>
      <c r="G147" t="inlineStr">
        <is>
          <t>PR.MA</t>
        </is>
      </c>
    </row>
    <row r="148">
      <c r="A148" s="17" t="inlineStr">
        <is>
          <t>Is access to social media accounts regularly audited for appropriateness?</t>
        </is>
      </c>
      <c r="B148" s="17" t="inlineStr"/>
      <c r="E148">
        <f>IFERROR(VLOOKUP(B148, {"", 0; "No", 0; "Yes", 1}, 2, 0),0)</f>
        <v/>
      </c>
      <c r="F148" t="inlineStr">
        <is>
          <t>PR.AC</t>
        </is>
      </c>
      <c r="G148" t="inlineStr">
        <is>
          <t>PR.AA</t>
        </is>
      </c>
    </row>
    <row r="149">
      <c r="A149" s="17" t="inlineStr">
        <is>
          <t>Are social media account privacy settings audited for accuracy?</t>
        </is>
      </c>
      <c r="B149" s="17" t="inlineStr"/>
      <c r="E149">
        <f>IFERROR(VLOOKUP(B149, {"", 0; "No", 0; "Yes", 1}, 2, 0),0)</f>
        <v/>
      </c>
      <c r="F149" t="inlineStr">
        <is>
          <t>PR.PT</t>
        </is>
      </c>
      <c r="G149" t="inlineStr">
        <is>
          <t>PR.PT</t>
        </is>
      </c>
    </row>
    <row r="150">
      <c r="A150" s="17" t="inlineStr">
        <is>
          <t>Do you monitor social media channels for potential PR issues?</t>
        </is>
      </c>
      <c r="B150" s="17" t="inlineStr"/>
      <c r="E150">
        <f>IFERROR(VLOOKUP(B150, {"", 0; "No", 0; "Yes", 1}, 2, 0),0)</f>
        <v/>
      </c>
      <c r="F150" t="inlineStr">
        <is>
          <t>DE.DP</t>
        </is>
      </c>
      <c r="G150" t="inlineStr">
        <is>
          <t>DE.DP</t>
        </is>
      </c>
    </row>
  </sheetData>
  <dataValidations count="141">
    <dataValidation sqref="B2" showDropDown="0" showInputMessage="0" showErrorMessage="0" allowBlank="1" type="list">
      <formula1>"Yes,No"</formula1>
    </dataValidation>
    <dataValidation sqref="B3" showDropDown="0" showInputMessage="0" showErrorMessage="0" allowBlank="1" type="list">
      <formula1>"Yes,No"</formula1>
    </dataValidation>
    <dataValidation sqref="B4" showDropDown="0" showInputMessage="0" showErrorMessage="0" allowBlank="1" type="list">
      <formula1>"Yes,No"</formula1>
    </dataValidation>
    <dataValidation sqref="B5" showDropDown="0" showInputMessage="0" showErrorMessage="0" allowBlank="1" type="list">
      <formula1>"Never,Ad-hoc,Annually,Quarterly,Monthly"</formula1>
    </dataValidation>
    <dataValidation sqref="B6" showDropDown="0" showInputMessage="0" showErrorMessage="0" allowBlank="1" type="list">
      <formula1>"Yes,No"</formula1>
    </dataValidation>
    <dataValidation sqref="B7" showDropDown="0" showInputMessage="0" showErrorMessage="0" allowBlank="1" type="list">
      <formula1>"Yes,No"</formula1>
    </dataValidation>
    <dataValidation sqref="B8" showDropDown="0" showInputMessage="0" showErrorMessage="0" allowBlank="1" type="list">
      <formula1>"Yes,No"</formula1>
    </dataValidation>
    <dataValidation sqref="B9" showDropDown="0" showInputMessage="0" showErrorMessage="0" allowBlank="1" type="list">
      <formula1>"Yes,No"</formula1>
    </dataValidation>
    <dataValidation sqref="B10" showDropDown="0" showInputMessage="0" showErrorMessage="0" allowBlank="1" type="list">
      <formula1>"Yes,No"</formula1>
    </dataValidation>
    <dataValidation sqref="B11" showDropDown="0" showInputMessage="0" showErrorMessage="0" allowBlank="1" type="list">
      <formula1>"Yes,No"</formula1>
    </dataValidation>
    <dataValidation sqref="B12" showDropDown="0" showInputMessage="0" showErrorMessage="0" allowBlank="1" type="list">
      <formula1>"Never,Ad-hoc,Annually,Quarterly,Monthly,Weekly"</formula1>
    </dataValidation>
    <dataValidation sqref="B14" showDropDown="0" showInputMessage="0" showErrorMessage="0" allowBlank="1" type="list">
      <formula1>"Yes,No"</formula1>
    </dataValidation>
    <dataValidation sqref="B15" showDropDown="0" showInputMessage="0" showErrorMessage="0" allowBlank="1" type="list">
      <formula1>"Yes,No"</formula1>
    </dataValidation>
    <dataValidation sqref="B16" showDropDown="0" showInputMessage="0" showErrorMessage="0" allowBlank="1" type="list">
      <formula1>"Yes,No"</formula1>
    </dataValidation>
    <dataValidation sqref="B17" showDropDown="0" showInputMessage="0" showErrorMessage="0" allowBlank="1" type="list">
      <formula1>"Never,Ad-hoc,Annually,Quarterly,Monthly"</formula1>
    </dataValidation>
    <dataValidation sqref="B18" showDropDown="0" showInputMessage="0" showErrorMessage="0" allowBlank="1" type="list">
      <formula1>"Yes,No"</formula1>
    </dataValidation>
    <dataValidation sqref="B19" showDropDown="0" showInputMessage="0" showErrorMessage="0" allowBlank="1" type="list">
      <formula1>"Yes,No"</formula1>
    </dataValidation>
    <dataValidation sqref="B20" showDropDown="0" showInputMessage="0" showErrorMessage="0" allowBlank="1" type="list">
      <formula1>"Yes,No"</formula1>
    </dataValidation>
    <dataValidation sqref="B21" showDropDown="0" showInputMessage="0" showErrorMessage="0" allowBlank="1" type="list">
      <formula1>"Yes,No"</formula1>
    </dataValidation>
    <dataValidation sqref="B22" showDropDown="0" showInputMessage="0" showErrorMessage="0" allowBlank="1" type="list">
      <formula1>"Yes,No"</formula1>
    </dataValidation>
    <dataValidation sqref="B23" showDropDown="0" showInputMessage="0" showErrorMessage="0" allowBlank="1" type="list">
      <formula1>"Yes,No"</formula1>
    </dataValidation>
    <dataValidation sqref="B24" showDropDown="0" showInputMessage="0" showErrorMessage="0" allowBlank="1" type="list">
      <formula1>"Yes,No"</formula1>
    </dataValidation>
    <dataValidation sqref="B25" showDropDown="0" showInputMessage="0" showErrorMessage="0" allowBlank="1" type="list">
      <formula1>"Yes,No"</formula1>
    </dataValidation>
    <dataValidation sqref="B26" showDropDown="0" showInputMessage="0" showErrorMessage="0" allowBlank="1" type="list">
      <formula1>"Yes,No"</formula1>
    </dataValidation>
    <dataValidation sqref="B27" showDropDown="0" showInputMessage="0" showErrorMessage="0" allowBlank="1" type="list">
      <formula1>"Never,Ad-hoc,Annually,Quarterly,Monthly"</formula1>
    </dataValidation>
    <dataValidation sqref="B28" showDropDown="0" showInputMessage="0" showErrorMessage="0" allowBlank="1" type="list">
      <formula1>"Yes,No"</formula1>
    </dataValidation>
    <dataValidation sqref="B29" showDropDown="0" showInputMessage="0" showErrorMessage="0" allowBlank="1" type="list">
      <formula1>"Yes,No"</formula1>
    </dataValidation>
    <dataValidation sqref="B30" showDropDown="0" showInputMessage="0" showErrorMessage="0" allowBlank="1" type="list">
      <formula1>"Yes,No"</formula1>
    </dataValidation>
    <dataValidation sqref="B32" showDropDown="0" showInputMessage="0" showErrorMessage="0" allowBlank="1" type="list">
      <formula1>"Yes,No"</formula1>
    </dataValidation>
    <dataValidation sqref="B33" showDropDown="0" showInputMessage="0" showErrorMessage="0" allowBlank="1" type="list">
      <formula1>"Yes,No"</formula1>
    </dataValidation>
    <dataValidation sqref="B34" showDropDown="0" showInputMessage="0" showErrorMessage="0" allowBlank="1" type="list">
      <formula1>"Yes,No"</formula1>
    </dataValidation>
    <dataValidation sqref="B35" showDropDown="0" showInputMessage="0" showErrorMessage="0" allowBlank="1" type="list">
      <formula1>"Never,Ad-hoc,Annually,Quarterly,Monthly"</formula1>
    </dataValidation>
    <dataValidation sqref="B36" showDropDown="0" showInputMessage="0" showErrorMessage="0" allowBlank="1" type="list">
      <formula1>"Yes,No"</formula1>
    </dataValidation>
    <dataValidation sqref="B37" showDropDown="0" showInputMessage="0" showErrorMessage="0" allowBlank="1" type="list">
      <formula1>"Yes,No"</formula1>
    </dataValidation>
    <dataValidation sqref="B38" showDropDown="0" showInputMessage="0" showErrorMessage="0" allowBlank="1" type="list">
      <formula1>"Yes,No"</formula1>
    </dataValidation>
    <dataValidation sqref="B39" showDropDown="0" showInputMessage="0" showErrorMessage="0" allowBlank="1" type="list">
      <formula1>"Yes,No"</formula1>
    </dataValidation>
    <dataValidation sqref="B40" showDropDown="0" showInputMessage="0" showErrorMessage="0" allowBlank="1" type="list">
      <formula1>"Yes,No"</formula1>
    </dataValidation>
    <dataValidation sqref="B41" showDropDown="0" showInputMessage="0" showErrorMessage="0" allowBlank="1" type="list">
      <formula1>"Yes,No"</formula1>
    </dataValidation>
    <dataValidation sqref="B42" showDropDown="0" showInputMessage="0" showErrorMessage="0" allowBlank="1" type="list">
      <formula1>"Yes,No"</formula1>
    </dataValidation>
    <dataValidation sqref="B43" showDropDown="0" showInputMessage="0" showErrorMessage="0" allowBlank="1" type="list">
      <formula1>"Yes,No"</formula1>
    </dataValidation>
    <dataValidation sqref="B44" showDropDown="0" showInputMessage="0" showErrorMessage="0" allowBlank="1" type="list">
      <formula1>"Never,Ad-hoc,Annually,Quarterly"</formula1>
    </dataValidation>
    <dataValidation sqref="B45" showDropDown="0" showInputMessage="0" showErrorMessage="0" allowBlank="1" type="list">
      <formula1>"Yes,No"</formula1>
    </dataValidation>
    <dataValidation sqref="B46" showDropDown="0" showInputMessage="0" showErrorMessage="0" allowBlank="1" type="list">
      <formula1>"Yes,No"</formula1>
    </dataValidation>
    <dataValidation sqref="B48" showDropDown="0" showInputMessage="0" showErrorMessage="0" allowBlank="1" type="list">
      <formula1>"Yes,No"</formula1>
    </dataValidation>
    <dataValidation sqref="B49" showDropDown="0" showInputMessage="0" showErrorMessage="0" allowBlank="1" type="list">
      <formula1>"Yes,No"</formula1>
    </dataValidation>
    <dataValidation sqref="B50" showDropDown="0" showInputMessage="0" showErrorMessage="0" allowBlank="1" type="list">
      <formula1>"Yes,No"</formula1>
    </dataValidation>
    <dataValidation sqref="B51" showDropDown="0" showInputMessage="0" showErrorMessage="0" allowBlank="1" type="list">
      <formula1>"Never,Ad-hoc,Annually,Quarterly,Monthly"</formula1>
    </dataValidation>
    <dataValidation sqref="B52" showDropDown="0" showInputMessage="0" showErrorMessage="0" allowBlank="1" type="list">
      <formula1>"Never,Ad-hoc,Annually,Quarterly,Monthly"</formula1>
    </dataValidation>
    <dataValidation sqref="B53" showDropDown="0" showInputMessage="0" showErrorMessage="0" allowBlank="1" type="list">
      <formula1>"Yes,No"</formula1>
    </dataValidation>
    <dataValidation sqref="B54" showDropDown="0" showInputMessage="0" showErrorMessage="0" allowBlank="1" type="list">
      <formula1>"Yes,No"</formula1>
    </dataValidation>
    <dataValidation sqref="B55" showDropDown="0" showInputMessage="0" showErrorMessage="0" allowBlank="1" type="list">
      <formula1>"Yes,No"</formula1>
    </dataValidation>
    <dataValidation sqref="B56" showDropDown="0" showInputMessage="0" showErrorMessage="0" allowBlank="1" type="list">
      <formula1>"Yes,No"</formula1>
    </dataValidation>
    <dataValidation sqref="B57" showDropDown="0" showInputMessage="0" showErrorMessage="0" allowBlank="1" type="list">
      <formula1>"Yes,No"</formula1>
    </dataValidation>
    <dataValidation sqref="B58" showDropDown="0" showInputMessage="0" showErrorMessage="0" allowBlank="1" type="list">
      <formula1>"Yes,No"</formula1>
    </dataValidation>
    <dataValidation sqref="B59" showDropDown="0" showInputMessage="0" showErrorMessage="0" allowBlank="1" type="list">
      <formula1>"Yes,No"</formula1>
    </dataValidation>
    <dataValidation sqref="B60" showDropDown="0" showInputMessage="0" showErrorMessage="0" allowBlank="1" type="list">
      <formula1>"Yes,No"</formula1>
    </dataValidation>
    <dataValidation sqref="B61" showDropDown="0" showInputMessage="0" showErrorMessage="0" allowBlank="1" type="list">
      <formula1>"Yes,No"</formula1>
    </dataValidation>
    <dataValidation sqref="B62" showDropDown="0" showInputMessage="0" showErrorMessage="0" allowBlank="1" type="list">
      <formula1>"Yes,No"</formula1>
    </dataValidation>
    <dataValidation sqref="B63" showDropDown="0" showInputMessage="0" showErrorMessage="0" allowBlank="1" type="list">
      <formula1>"Yes,No"</formula1>
    </dataValidation>
    <dataValidation sqref="B65" showDropDown="0" showInputMessage="0" showErrorMessage="0" allowBlank="1" type="list">
      <formula1>"Yes,No"</formula1>
    </dataValidation>
    <dataValidation sqref="B66" showDropDown="0" showInputMessage="0" showErrorMessage="0" allowBlank="1" type="list">
      <formula1>"Yes,No"</formula1>
    </dataValidation>
    <dataValidation sqref="B67" showDropDown="0" showInputMessage="0" showErrorMessage="0" allowBlank="1" type="list">
      <formula1>"Yes,No"</formula1>
    </dataValidation>
    <dataValidation sqref="B68" showDropDown="0" showInputMessage="0" showErrorMessage="0" allowBlank="1" type="list">
      <formula1>"Never,Ad-hoc,Annually,Quarterly,Monthly"</formula1>
    </dataValidation>
    <dataValidation sqref="B69" showDropDown="0" showInputMessage="0" showErrorMessage="0" allowBlank="1" type="list">
      <formula1>"Yes,No"</formula1>
    </dataValidation>
    <dataValidation sqref="B70" showDropDown="0" showInputMessage="0" showErrorMessage="0" allowBlank="1" type="list">
      <formula1>"Yes,No"</formula1>
    </dataValidation>
    <dataValidation sqref="B71" showDropDown="0" showInputMessage="0" showErrorMessage="0" allowBlank="1" type="list">
      <formula1>"Yes,No"</formula1>
    </dataValidation>
    <dataValidation sqref="B72" showDropDown="0" showInputMessage="0" showErrorMessage="0" allowBlank="1" type="list">
      <formula1>"Yes,No"</formula1>
    </dataValidation>
    <dataValidation sqref="B73" showDropDown="0" showInputMessage="0" showErrorMessage="0" allowBlank="1" type="list">
      <formula1>"Yes,No"</formula1>
    </dataValidation>
    <dataValidation sqref="B74" showDropDown="0" showInputMessage="0" showErrorMessage="0" allowBlank="1" type="list">
      <formula1>"Never,Ad-hoc,Annually,Quarterly"</formula1>
    </dataValidation>
    <dataValidation sqref="B75" showDropDown="0" showInputMessage="0" showErrorMessage="0" allowBlank="1" type="list">
      <formula1>"Yes,No"</formula1>
    </dataValidation>
    <dataValidation sqref="B76" showDropDown="0" showInputMessage="0" showErrorMessage="0" allowBlank="1" type="list">
      <formula1>"Yes,No"</formula1>
    </dataValidation>
    <dataValidation sqref="B77" showDropDown="0" showInputMessage="0" showErrorMessage="0" allowBlank="1" type="list">
      <formula1>"Yes,No"</formula1>
    </dataValidation>
    <dataValidation sqref="B78" showDropDown="0" showInputMessage="0" showErrorMessage="0" allowBlank="1" type="list">
      <formula1>"Yes,No"</formula1>
    </dataValidation>
    <dataValidation sqref="B79" showDropDown="0" showInputMessage="0" showErrorMessage="0" allowBlank="1" type="list">
      <formula1>"Yes,No"</formula1>
    </dataValidation>
    <dataValidation sqref="B80" showDropDown="0" showInputMessage="0" showErrorMessage="0" allowBlank="1" type="list">
      <formula1>"Yes,No"</formula1>
    </dataValidation>
    <dataValidation sqref="B81" showDropDown="0" showInputMessage="0" showErrorMessage="0" allowBlank="1" type="list">
      <formula1>"Yes,No"</formula1>
    </dataValidation>
    <dataValidation sqref="B82" showDropDown="0" showInputMessage="0" showErrorMessage="0" allowBlank="1" type="list">
      <formula1>"Yes,No"</formula1>
    </dataValidation>
    <dataValidation sqref="B84" showDropDown="0" showInputMessage="0" showErrorMessage="0" allowBlank="1" type="list">
      <formula1>"Yes,No"</formula1>
    </dataValidation>
    <dataValidation sqref="B85" showDropDown="0" showInputMessage="0" showErrorMessage="0" allowBlank="1" type="list">
      <formula1>"Yes,No"</formula1>
    </dataValidation>
    <dataValidation sqref="B86" showDropDown="0" showInputMessage="0" showErrorMessage="0" allowBlank="1" type="list">
      <formula1>"Yes,No"</formula1>
    </dataValidation>
    <dataValidation sqref="B87" showDropDown="0" showInputMessage="0" showErrorMessage="0" allowBlank="1" type="list">
      <formula1>"Never,Ad-hoc,Annually,Quarterly,Monthly"</formula1>
    </dataValidation>
    <dataValidation sqref="B88" showDropDown="0" showInputMessage="0" showErrorMessage="0" allowBlank="1" type="list">
      <formula1>"Never,Ad-hoc,Annually,Quarterly,Monthly,Weekly"</formula1>
    </dataValidation>
    <dataValidation sqref="B89" showDropDown="0" showInputMessage="0" showErrorMessage="0" allowBlank="1" type="list">
      <formula1>"Yes,No"</formula1>
    </dataValidation>
    <dataValidation sqref="B90" showDropDown="0" showInputMessage="0" showErrorMessage="0" allowBlank="1" type="list">
      <formula1>"Yes,No"</formula1>
    </dataValidation>
    <dataValidation sqref="B91" showDropDown="0" showInputMessage="0" showErrorMessage="0" allowBlank="1" type="list">
      <formula1>"Yes,No"</formula1>
    </dataValidation>
    <dataValidation sqref="B92" showDropDown="0" showInputMessage="0" showErrorMessage="0" allowBlank="1" type="list">
      <formula1>"Yes,No"</formula1>
    </dataValidation>
    <dataValidation sqref="B93" showDropDown="0" showInputMessage="0" showErrorMessage="0" allowBlank="1" type="list">
      <formula1>"Yes,No"</formula1>
    </dataValidation>
    <dataValidation sqref="B94" showDropDown="0" showInputMessage="0" showErrorMessage="0" allowBlank="1" type="list">
      <formula1>"Yes,No"</formula1>
    </dataValidation>
    <dataValidation sqref="B95" showDropDown="0" showInputMessage="0" showErrorMessage="0" allowBlank="1" type="list">
      <formula1>"Yes,No"</formula1>
    </dataValidation>
    <dataValidation sqref="B96" showDropDown="0" showInputMessage="0" showErrorMessage="0" allowBlank="1" type="list">
      <formula1>"Yes,No"</formula1>
    </dataValidation>
    <dataValidation sqref="B97" showDropDown="0" showInputMessage="0" showErrorMessage="0" allowBlank="1" type="list">
      <formula1>"Never,Ad-hoc,Annually,Quarterly,Monthly,Weekly"</formula1>
    </dataValidation>
    <dataValidation sqref="B98" showDropDown="0" showInputMessage="0" showErrorMessage="0" allowBlank="1" type="list">
      <formula1>"Yes,No"</formula1>
    </dataValidation>
    <dataValidation sqref="B100" showDropDown="0" showInputMessage="0" showErrorMessage="0" allowBlank="1" type="list">
      <formula1>"Yes,No"</formula1>
    </dataValidation>
    <dataValidation sqref="B101" showDropDown="0" showInputMessage="0" showErrorMessage="0" allowBlank="1" type="list">
      <formula1>"Yes,No"</formula1>
    </dataValidation>
    <dataValidation sqref="B102" showDropDown="0" showInputMessage="0" showErrorMessage="0" allowBlank="1" type="list">
      <formula1>"Yes,No"</formula1>
    </dataValidation>
    <dataValidation sqref="B103" showDropDown="0" showInputMessage="0" showErrorMessage="0" allowBlank="1" type="list">
      <formula1>"Never,Ad-hoc,Annually,Quarterly,Monthly"</formula1>
    </dataValidation>
    <dataValidation sqref="B104" showDropDown="0" showInputMessage="0" showErrorMessage="0" allowBlank="1" type="list">
      <formula1>"Yes,No"</formula1>
    </dataValidation>
    <dataValidation sqref="B105" showDropDown="0" showInputMessage="0" showErrorMessage="0" allowBlank="1" type="list">
      <formula1>"Yes,No"</formula1>
    </dataValidation>
    <dataValidation sqref="B106" showDropDown="0" showInputMessage="0" showErrorMessage="0" allowBlank="1" type="list">
      <formula1>"Yes,No"</formula1>
    </dataValidation>
    <dataValidation sqref="B107" showDropDown="0" showInputMessage="0" showErrorMessage="0" allowBlank="1" type="list">
      <formula1>"Yes,No"</formula1>
    </dataValidation>
    <dataValidation sqref="B108" showDropDown="0" showInputMessage="0" showErrorMessage="0" allowBlank="1" type="list">
      <formula1>"Yes,No"</formula1>
    </dataValidation>
    <dataValidation sqref="B109" showDropDown="0" showInputMessage="0" showErrorMessage="0" allowBlank="1" type="list">
      <formula1>"Yes,No"</formula1>
    </dataValidation>
    <dataValidation sqref="B110" showDropDown="0" showInputMessage="0" showErrorMessage="0" allowBlank="1" type="list">
      <formula1>"Yes,No"</formula1>
    </dataValidation>
    <dataValidation sqref="B111" showDropDown="0" showInputMessage="0" showErrorMessage="0" allowBlank="1" type="list">
      <formula1>"Yes,No"</formula1>
    </dataValidation>
    <dataValidation sqref="B112" showDropDown="0" showInputMessage="0" showErrorMessage="0" allowBlank="1" type="list">
      <formula1>"Yes,No"</formula1>
    </dataValidation>
    <dataValidation sqref="B113" showDropDown="0" showInputMessage="0" showErrorMessage="0" allowBlank="1" type="list">
      <formula1>"Yes,No"</formula1>
    </dataValidation>
    <dataValidation sqref="B114" showDropDown="0" showInputMessage="0" showErrorMessage="0" allowBlank="1" type="list">
      <formula1>"Yes,No"</formula1>
    </dataValidation>
    <dataValidation sqref="B116" showDropDown="0" showInputMessage="0" showErrorMessage="0" allowBlank="1" type="list">
      <formula1>"Yes,No"</formula1>
    </dataValidation>
    <dataValidation sqref="B117" showDropDown="0" showInputMessage="0" showErrorMessage="0" allowBlank="1" type="list">
      <formula1>"Yes,No"</formula1>
    </dataValidation>
    <dataValidation sqref="B118" showDropDown="0" showInputMessage="0" showErrorMessage="0" allowBlank="1" type="list">
      <formula1>"Yes,No"</formula1>
    </dataValidation>
    <dataValidation sqref="B119" showDropDown="0" showInputMessage="0" showErrorMessage="0" allowBlank="1" type="list">
      <formula1>"Never,Ad-hoc,Annually,Quarterly,Monthly"</formula1>
    </dataValidation>
    <dataValidation sqref="B120" showDropDown="0" showInputMessage="0" showErrorMessage="0" allowBlank="1" type="list">
      <formula1>"Yes,No"</formula1>
    </dataValidation>
    <dataValidation sqref="B121" showDropDown="0" showInputMessage="0" showErrorMessage="0" allowBlank="1" type="list">
      <formula1>"Yes,No"</formula1>
    </dataValidation>
    <dataValidation sqref="B122" showDropDown="0" showInputMessage="0" showErrorMessage="0" allowBlank="1" type="list">
      <formula1>"Yes,No"</formula1>
    </dataValidation>
    <dataValidation sqref="B123" showDropDown="0" showInputMessage="0" showErrorMessage="0" allowBlank="1" type="list">
      <formula1>"Yes,No"</formula1>
    </dataValidation>
    <dataValidation sqref="B124" showDropDown="0" showInputMessage="0" showErrorMessage="0" allowBlank="1" type="list">
      <formula1>"Yes,No"</formula1>
    </dataValidation>
    <dataValidation sqref="B125" showDropDown="0" showInputMessage="0" showErrorMessage="0" allowBlank="1" type="list">
      <formula1>"Yes,No"</formula1>
    </dataValidation>
    <dataValidation sqref="B126" showDropDown="0" showInputMessage="0" showErrorMessage="0" allowBlank="1" type="list">
      <formula1>"Yes,No"</formula1>
    </dataValidation>
    <dataValidation sqref="B127" showDropDown="0" showInputMessage="0" showErrorMessage="0" allowBlank="1" type="list">
      <formula1>"Yes,No"</formula1>
    </dataValidation>
    <dataValidation sqref="B128" showDropDown="0" showInputMessage="0" showErrorMessage="0" allowBlank="1" type="list">
      <formula1>"Yes,No"</formula1>
    </dataValidation>
    <dataValidation sqref="B129" showDropDown="0" showInputMessage="0" showErrorMessage="0" allowBlank="1" type="list">
      <formula1>"Yes,No"</formula1>
    </dataValidation>
    <dataValidation sqref="B130" showDropDown="0" showInputMessage="0" showErrorMessage="0" allowBlank="1" type="list">
      <formula1>"Yes,No"</formula1>
    </dataValidation>
    <dataValidation sqref="B131" showDropDown="0" showInputMessage="0" showErrorMessage="0" allowBlank="1" type="list">
      <formula1>"Yes,No"</formula1>
    </dataValidation>
    <dataValidation sqref="B132" showDropDown="0" showInputMessage="0" showErrorMessage="0" allowBlank="1" type="list">
      <formula1>"Never,Ad-hoc,Annually,Quarterly,Monthly,Weekly"</formula1>
    </dataValidation>
    <dataValidation sqref="B133" showDropDown="0" showInputMessage="0" showErrorMessage="0" allowBlank="1" type="list">
      <formula1>"Yes,No"</formula1>
    </dataValidation>
    <dataValidation sqref="B134" showDropDown="0" showInputMessage="0" showErrorMessage="0" allowBlank="1" type="list">
      <formula1>"Yes,No"</formula1>
    </dataValidation>
    <dataValidation sqref="B135" showDropDown="0" showInputMessage="0" showErrorMessage="0" allowBlank="1" type="list">
      <formula1>"Yes,No"</formula1>
    </dataValidation>
    <dataValidation sqref="B136" showDropDown="0" showInputMessage="0" showErrorMessage="0" allowBlank="1" type="list">
      <formula1>"Yes,No"</formula1>
    </dataValidation>
    <dataValidation sqref="B137" showDropDown="0" showInputMessage="0" showErrorMessage="0" allowBlank="1" type="list">
      <formula1>"Yes,No"</formula1>
    </dataValidation>
    <dataValidation sqref="B138" showDropDown="0" showInputMessage="0" showErrorMessage="0" allowBlank="1" type="list">
      <formula1>"Yes,No"</formula1>
    </dataValidation>
    <dataValidation sqref="B140" showDropDown="0" showInputMessage="0" showErrorMessage="0" allowBlank="1" type="list">
      <formula1>"Yes,No"</formula1>
    </dataValidation>
    <dataValidation sqref="B141" showDropDown="0" showInputMessage="0" showErrorMessage="0" allowBlank="1" type="list">
      <formula1>"Yes,No"</formula1>
    </dataValidation>
    <dataValidation sqref="B142" showDropDown="0" showInputMessage="0" showErrorMessage="0" allowBlank="1" type="list">
      <formula1>"Yes,No"</formula1>
    </dataValidation>
    <dataValidation sqref="B143" showDropDown="0" showInputMessage="0" showErrorMessage="0" allowBlank="1" type="list">
      <formula1>"Never,Ad-hoc,Annually,Quarterly,Monthly"</formula1>
    </dataValidation>
    <dataValidation sqref="B144" showDropDown="0" showInputMessage="0" showErrorMessage="0" allowBlank="1" type="list">
      <formula1>"Yes,No"</formula1>
    </dataValidation>
    <dataValidation sqref="B145" showDropDown="0" showInputMessage="0" showErrorMessage="0" allowBlank="1" type="list">
      <formula1>"Yes,No"</formula1>
    </dataValidation>
    <dataValidation sqref="B146" showDropDown="0" showInputMessage="0" showErrorMessage="0" allowBlank="1" type="list">
      <formula1>"Yes,No"</formula1>
    </dataValidation>
    <dataValidation sqref="B147" showDropDown="0" showInputMessage="0" showErrorMessage="0" allowBlank="1" type="list">
      <formula1>"Yes,No"</formula1>
    </dataValidation>
    <dataValidation sqref="B148" showDropDown="0" showInputMessage="0" showErrorMessage="0" allowBlank="1" type="list">
      <formula1>"Yes,No"</formula1>
    </dataValidation>
    <dataValidation sqref="B149" showDropDown="0" showInputMessage="0" showErrorMessage="0" allowBlank="1" type="list">
      <formula1>"Yes,No"</formula1>
    </dataValidation>
    <dataValidation sqref="B150" showDropDown="0" showInputMessage="0" showErrorMessage="0" allowBlank="1" type="list">
      <formula1>"Yes,No"</formula1>
    </dataValidation>
  </dataValidations>
  <pageMargins left="0.75" right="0.75" top="1" bottom="1" header="0.5" footer="0.5"/>
</worksheet>
</file>

<file path=xl/worksheets/sheet6.xml><?xml version="1.0" encoding="utf-8"?>
<worksheet xmlns="http://schemas.openxmlformats.org/spreadsheetml/2006/main">
  <sheetPr>
    <outlinePr summaryBelow="1" summaryRight="1"/>
    <pageSetUpPr/>
  </sheetPr>
  <dimension ref="A1:G144"/>
  <sheetViews>
    <sheetView workbookViewId="0">
      <selection activeCell="A1" sqref="A1"/>
    </sheetView>
  </sheetViews>
  <sheetFormatPr baseColWidth="8" defaultRowHeight="15"/>
  <cols>
    <col width="120" customWidth="1" min="1" max="1"/>
    <col width="32" customWidth="1" min="2" max="2"/>
    <col width="2" customWidth="1" min="3" max="3"/>
    <col width="75" customWidth="1" min="4" max="4"/>
    <col hidden="1" width="13" customWidth="1" min="5" max="5"/>
    <col hidden="1" width="13" customWidth="1" min="6" max="6"/>
    <col hidden="1" width="13" customWidth="1" min="7" max="7"/>
  </cols>
  <sheetData>
    <row r="1">
      <c r="A1" s="15" t="inlineStr">
        <is>
          <t>Access Control</t>
        </is>
      </c>
      <c r="B1" s="16" t="n"/>
      <c r="C1" s="16" t="n"/>
      <c r="D1" s="16" t="n"/>
    </row>
    <row r="2">
      <c r="A2" s="17" t="inlineStr">
        <is>
          <t>Are qualified individuals formally accountable for database access control processes?</t>
        </is>
      </c>
      <c r="B2" s="17" t="inlineStr"/>
      <c r="E2">
        <f>IFERROR(VLOOKUP(B2, {"", 0; "No", 0; "Yes", 1}, 2, 0),0)</f>
        <v/>
      </c>
      <c r="F2" t="inlineStr">
        <is>
          <t>ID.AM</t>
        </is>
      </c>
      <c r="G2" t="inlineStr">
        <is>
          <t>GV.RR</t>
        </is>
      </c>
    </row>
    <row r="3">
      <c r="A3" s="17" t="inlineStr">
        <is>
          <t>Is there a formally documented policy defining database access control processes?</t>
        </is>
      </c>
      <c r="B3" s="17" t="inlineStr"/>
      <c r="E3">
        <f>IFERROR(VLOOKUP(B3, {"", 0; "No", 0; "Yes", 1}, 2, 0),0)</f>
        <v/>
      </c>
      <c r="F3" t="inlineStr">
        <is>
          <t>ID.GV</t>
        </is>
      </c>
      <c r="G3" t="inlineStr">
        <is>
          <t>GV.RM</t>
        </is>
      </c>
    </row>
    <row r="4">
      <c r="A4" s="17" t="inlineStr">
        <is>
          <t>Are SOPs for database access controls documented?</t>
        </is>
      </c>
      <c r="B4" s="17" t="inlineStr"/>
      <c r="E4">
        <f>IFERROR(VLOOKUP(B4, {"", 0; "No", 0; "Yes", 1}, 2, 0),0)</f>
        <v/>
      </c>
      <c r="F4" t="inlineStr">
        <is>
          <t>PR.PT</t>
        </is>
      </c>
      <c r="G4" t="inlineStr">
        <is>
          <t>PR.PT</t>
        </is>
      </c>
    </row>
    <row r="5">
      <c r="A5" s="17" t="inlineStr">
        <is>
          <t>These SOPs are reviewed:</t>
        </is>
      </c>
      <c r="B5" s="17" t="inlineStr"/>
      <c r="E5">
        <f>IFERROR(VLOOKUP(B5, {"Never", 0; "Ad-hoc", 1; "Annually", 2; "Quarterly", 3; "Monthly", 4; "Weekly", 5}, 2, 0),0)</f>
        <v/>
      </c>
      <c r="F5" t="inlineStr">
        <is>
          <t>PR.PT</t>
        </is>
      </c>
      <c r="G5" t="inlineStr">
        <is>
          <t>GV.OV</t>
        </is>
      </c>
    </row>
    <row r="6">
      <c r="A6" s="17" t="inlineStr">
        <is>
          <t>Are all databases managed through a centralized access control system?</t>
        </is>
      </c>
      <c r="B6" s="17" t="inlineStr"/>
      <c r="E6">
        <f>IFERROR(VLOOKUP(B6, {"", 0; "No", 0; "Yes", 1}, 2, 0),0)</f>
        <v/>
      </c>
      <c r="F6" t="inlineStr">
        <is>
          <t>PR.AC</t>
        </is>
      </c>
      <c r="G6" t="inlineStr">
        <is>
          <t>PR.AA</t>
        </is>
      </c>
    </row>
    <row r="7">
      <c r="A7" s="17" t="inlineStr">
        <is>
          <t>Do all databases require user authentication?</t>
        </is>
      </c>
      <c r="B7" s="17" t="inlineStr"/>
      <c r="E7">
        <f>IFERROR(VLOOKUP(B7, {"", 0; "No", 0; "Yes", 1}, 2, 0),0)</f>
        <v/>
      </c>
      <c r="F7" t="inlineStr">
        <is>
          <t>PR.PT</t>
        </is>
      </c>
      <c r="G7" t="inlineStr">
        <is>
          <t>PR.PS</t>
        </is>
      </c>
    </row>
    <row r="8">
      <c r="A8" s="17" t="inlineStr">
        <is>
          <t>Do all users accessing databases have unique IDs?</t>
        </is>
      </c>
      <c r="B8" s="17" t="inlineStr"/>
      <c r="E8">
        <f>IFERROR(VLOOKUP(B8, {"", 0; "No", 0; "Yes", 1}, 2, 0),0)</f>
        <v/>
      </c>
      <c r="F8" t="inlineStr">
        <is>
          <t>PR.PT</t>
        </is>
      </c>
      <c r="G8" t="inlineStr">
        <is>
          <t>PR.PS</t>
        </is>
      </c>
    </row>
    <row r="9">
      <c r="A9" s="17" t="inlineStr">
        <is>
          <t>Is database access revoked within 24 hours of roles being changed or terminated?</t>
        </is>
      </c>
      <c r="B9" s="17" t="inlineStr"/>
      <c r="E9">
        <f>IFERROR(VLOOKUP(B9, {"", 0; "No", 0; "Yes", 1}, 2, 0),0)</f>
        <v/>
      </c>
      <c r="F9" t="inlineStr">
        <is>
          <t>PR.PT</t>
        </is>
      </c>
      <c r="G9" t="inlineStr">
        <is>
          <t>PR.PS</t>
        </is>
      </c>
    </row>
    <row r="10">
      <c r="A10" s="17" t="inlineStr">
        <is>
          <t>How frequently do you review user access and administrative roles to databases?</t>
        </is>
      </c>
      <c r="B10" s="17" t="inlineStr"/>
      <c r="E10">
        <f>IFERROR(VLOOKUP(B10, {"", 0; "No", 0; "Yes", 1}, 2, 0),0)</f>
        <v/>
      </c>
      <c r="F10" t="inlineStr">
        <is>
          <t>PR.PT</t>
        </is>
      </c>
      <c r="G10" t="inlineStr">
        <is>
          <t>PR.PT</t>
        </is>
      </c>
    </row>
    <row r="11">
      <c r="A11" s="17" t="inlineStr">
        <is>
          <t>Do you ensure administrative access to databases is stricly controlled and only assigned where necessary?</t>
        </is>
      </c>
      <c r="B11" s="17" t="inlineStr"/>
      <c r="E11">
        <f>IFERROR(VLOOKUP(B11, {"", 0; "No", 0; "Yes", 1}, 2, 0),0)</f>
        <v/>
      </c>
      <c r="F11" t="inlineStr">
        <is>
          <t>PR.PT</t>
        </is>
      </c>
      <c r="G11" t="inlineStr">
        <is>
          <t>PR.PS</t>
        </is>
      </c>
    </row>
    <row r="12">
      <c r="A12" s="17" t="inlineStr">
        <is>
          <t>Do you review all failed authentication attempts to databases?</t>
        </is>
      </c>
      <c r="B12" s="17" t="inlineStr"/>
      <c r="E12">
        <f>IFERROR(VLOOKUP(B12, {"", 0; "No", 0; "Yes", 1}, 2, 0),0)</f>
        <v/>
      </c>
      <c r="F12" t="inlineStr">
        <is>
          <t>PR.PT</t>
        </is>
      </c>
      <c r="G12" t="inlineStr">
        <is>
          <t>PR.PT</t>
        </is>
      </c>
    </row>
    <row r="13">
      <c r="A13" s="17" t="inlineStr">
        <is>
          <t>Do you have a process to revoke database access based on multiple failed authentication attempts?</t>
        </is>
      </c>
      <c r="B13" s="17" t="inlineStr"/>
      <c r="E13">
        <f>IFERROR(VLOOKUP(B13, {"", 0; "No", 0; "Yes", 1}, 2, 0),0)</f>
        <v/>
      </c>
      <c r="F13" t="inlineStr">
        <is>
          <t>PR.AC</t>
        </is>
      </c>
      <c r="G13" t="inlineStr">
        <is>
          <t>PR.AA</t>
        </is>
      </c>
    </row>
    <row r="14">
      <c r="A14" s="17" t="inlineStr">
        <is>
          <t>Do you have separation of duties between database administraotrs and database users?</t>
        </is>
      </c>
      <c r="B14" s="17" t="inlineStr"/>
      <c r="E14">
        <f>IFERROR(VLOOKUP(B14, {"", 0; "No", 0; "Yes", 1}, 2, 0),0)</f>
        <v/>
      </c>
      <c r="F14" t="inlineStr">
        <is>
          <t>PR.AC</t>
        </is>
      </c>
      <c r="G14" t="inlineStr">
        <is>
          <t>PR.AA</t>
        </is>
      </c>
    </row>
    <row r="15">
      <c r="A15" s="15" t="inlineStr">
        <is>
          <t>Architecture</t>
        </is>
      </c>
      <c r="B15" s="16" t="n"/>
      <c r="C15" s="16" t="n"/>
      <c r="D15" s="16" t="n"/>
    </row>
    <row r="16">
      <c r="A16" s="17" t="inlineStr">
        <is>
          <t>Are qualified individuals formally accountable for database security architecture processes?</t>
        </is>
      </c>
      <c r="B16" s="17" t="inlineStr"/>
      <c r="E16">
        <f>IFERROR(VLOOKUP(B16, {"", 0; "No", 0; "Yes", 1}, 2, 0),0)</f>
        <v/>
      </c>
      <c r="F16" t="inlineStr">
        <is>
          <t>ID.AM</t>
        </is>
      </c>
      <c r="G16" t="inlineStr">
        <is>
          <t>GV.RR</t>
        </is>
      </c>
    </row>
    <row r="17">
      <c r="A17" s="17" t="inlineStr">
        <is>
          <t>Is there a formally documented policy defining database security architecture processes?</t>
        </is>
      </c>
      <c r="B17" s="17" t="inlineStr"/>
      <c r="E17">
        <f>IFERROR(VLOOKUP(B17, {"", 0; "No", 0; "Yes", 1}, 2, 0),0)</f>
        <v/>
      </c>
      <c r="F17" t="inlineStr">
        <is>
          <t>ID.GV</t>
        </is>
      </c>
      <c r="G17" t="inlineStr">
        <is>
          <t>GV.RM</t>
        </is>
      </c>
    </row>
    <row r="18">
      <c r="A18" s="17" t="inlineStr">
        <is>
          <t>Are SOPs for database security architecture documented?</t>
        </is>
      </c>
      <c r="B18" s="17" t="inlineStr"/>
      <c r="E18">
        <f>IFERROR(VLOOKUP(B18, {"", 0; "No", 0; "Yes", 1}, 2, 0),0)</f>
        <v/>
      </c>
      <c r="F18" t="inlineStr">
        <is>
          <t>PR.PT</t>
        </is>
      </c>
      <c r="G18" t="inlineStr">
        <is>
          <t>PR.PT</t>
        </is>
      </c>
    </row>
    <row r="19">
      <c r="A19" s="17" t="inlineStr">
        <is>
          <t>These SOPs are reviewed:</t>
        </is>
      </c>
      <c r="B19" s="17" t="inlineStr"/>
      <c r="E19">
        <f>IFERROR(VLOOKUP(B19, {"Never", 0; "Ad-hoc", 1; "Annually", 2; "Quarterly", 3; "Monthly", 4; "Weekly", 5}, 2, 0),0)</f>
        <v/>
      </c>
      <c r="F19" t="inlineStr">
        <is>
          <t>PR.PT</t>
        </is>
      </c>
      <c r="G19" t="inlineStr">
        <is>
          <t>GV.OV</t>
        </is>
      </c>
    </row>
    <row r="20">
      <c r="A20" s="17" t="inlineStr">
        <is>
          <t>Are database configrations recorded in a configuration management database?</t>
        </is>
      </c>
      <c r="B20" s="17" t="inlineStr"/>
      <c r="E20">
        <f>IFERROR(VLOOKUP(B20, {"", 0; "No", 0; "Yes", 1}, 2, 0),0)</f>
        <v/>
      </c>
      <c r="F20" t="inlineStr">
        <is>
          <t>PR.PT</t>
        </is>
      </c>
      <c r="G20" t="inlineStr">
        <is>
          <t>PR.PT</t>
        </is>
      </c>
    </row>
    <row r="21">
      <c r="A21" s="17" t="inlineStr">
        <is>
          <t>Are database configurations managed and automated through a central configuration management system?</t>
        </is>
      </c>
      <c r="B21" s="17" t="inlineStr"/>
      <c r="E21">
        <f>IFERROR(VLOOKUP(B21, {"", 0; "No", 0; "Yes", 1}, 2, 0),0)</f>
        <v/>
      </c>
      <c r="F21" t="inlineStr">
        <is>
          <t>PR.PT</t>
        </is>
      </c>
      <c r="G21" t="inlineStr">
        <is>
          <t>PR.PT</t>
        </is>
      </c>
    </row>
    <row r="22">
      <c r="A22" s="17" t="inlineStr">
        <is>
          <t>Do database architecture designs require formal assessment of security requirements?</t>
        </is>
      </c>
      <c r="B22" s="17" t="inlineStr"/>
      <c r="E22">
        <f>IFERROR(VLOOKUP(B22, {"", 0; "No", 0; "Yes", 1}, 2, 0),0)</f>
        <v/>
      </c>
      <c r="F22" t="inlineStr">
        <is>
          <t>ID.GV</t>
        </is>
      </c>
      <c r="G22" t="inlineStr">
        <is>
          <t>GV.RM</t>
        </is>
      </c>
    </row>
    <row r="23">
      <c r="A23" s="17" t="inlineStr">
        <is>
          <t>Do security requirements require formal reviews and sign-offs?</t>
        </is>
      </c>
      <c r="B23" s="17" t="inlineStr"/>
      <c r="E23">
        <f>IFERROR(VLOOKUP(B23, {"", 0; "No", 0; "Yes", 1}, 2, 0),0)</f>
        <v/>
      </c>
      <c r="F23" t="inlineStr">
        <is>
          <t>PR.IP</t>
        </is>
      </c>
      <c r="G23" t="inlineStr">
        <is>
          <t>PR.IP</t>
        </is>
      </c>
    </row>
    <row r="24">
      <c r="A24" s="17" t="inlineStr">
        <is>
          <t>Are identified security issues tracked through your vulnerability management processes?</t>
        </is>
      </c>
      <c r="B24" s="17" t="inlineStr"/>
      <c r="E24">
        <f>IFERROR(VLOOKUP(B24, {"", 0; "No", 0; "Yes", 1}, 2, 0),0)</f>
        <v/>
      </c>
      <c r="F24" t="inlineStr">
        <is>
          <t>ID.RA</t>
        </is>
      </c>
      <c r="G24" t="inlineStr">
        <is>
          <t>ID.RA</t>
        </is>
      </c>
    </row>
    <row r="25">
      <c r="A25" s="17" t="inlineStr">
        <is>
          <t>Do you provide system-level redundancy into designs?</t>
        </is>
      </c>
      <c r="B25" s="17" t="inlineStr"/>
      <c r="E25">
        <f>IFERROR(VLOOKUP(B25, {"", 0; "No", 0; "Yes", 1}, 2, 0),0)</f>
        <v/>
      </c>
      <c r="F25" t="inlineStr">
        <is>
          <t>ID.GV</t>
        </is>
      </c>
      <c r="G25" t="inlineStr">
        <is>
          <t>GV.RM</t>
        </is>
      </c>
    </row>
    <row r="26">
      <c r="A26" s="17" t="inlineStr">
        <is>
          <t>Does the security team review design architectures prior to deployments?</t>
        </is>
      </c>
      <c r="B26" s="17" t="inlineStr"/>
      <c r="E26">
        <f>IFERROR(VLOOKUP(B26, {"", 0; "No", 0; "Yes", 1}, 2, 0),0)</f>
        <v/>
      </c>
      <c r="F26" t="inlineStr">
        <is>
          <t>PR.IP</t>
        </is>
      </c>
      <c r="G26" t="inlineStr">
        <is>
          <t>PR.IP</t>
        </is>
      </c>
    </row>
    <row r="27">
      <c r="A27" s="17" t="inlineStr">
        <is>
          <t>Are data flow diagrams created for all databases?</t>
        </is>
      </c>
      <c r="B27" s="17" t="inlineStr"/>
      <c r="E27">
        <f>IFERROR(VLOOKUP(B27, {"", 0; "No", 0; "Yes", 1}, 2, 0),0)</f>
        <v/>
      </c>
      <c r="F27" t="inlineStr">
        <is>
          <t>DE.AE</t>
        </is>
      </c>
      <c r="G27" t="inlineStr">
        <is>
          <t>ID.AM</t>
        </is>
      </c>
    </row>
    <row r="28">
      <c r="A28" s="17" t="inlineStr">
        <is>
          <t>Are data flow diagrams created for critical databases?</t>
        </is>
      </c>
      <c r="B28" s="17" t="inlineStr"/>
      <c r="E28">
        <f>IFERROR(VLOOKUP(B28, {"", 0; "No", 0; "Yes", 1}, 2, 0),0)</f>
        <v/>
      </c>
      <c r="F28" t="inlineStr">
        <is>
          <t>DE.AE</t>
        </is>
      </c>
      <c r="G28" t="inlineStr">
        <is>
          <t>ID.AM</t>
        </is>
      </c>
    </row>
    <row r="29">
      <c r="A29" s="17" t="inlineStr">
        <is>
          <t>Are data flow diagrams created for databases which store sensitive information?</t>
        </is>
      </c>
      <c r="B29" s="17" t="inlineStr"/>
      <c r="E29">
        <f>IFERROR(VLOOKUP(B29, {"", 0; "No", 0; "Yes", 1}, 2, 0),0)</f>
        <v/>
      </c>
      <c r="F29" t="inlineStr">
        <is>
          <t>DE.AE</t>
        </is>
      </c>
      <c r="G29" t="inlineStr">
        <is>
          <t>ID.AM</t>
        </is>
      </c>
    </row>
    <row r="30">
      <c r="A30" s="17" t="inlineStr">
        <is>
          <t>How frequently are data flow diagrams updated?</t>
        </is>
      </c>
      <c r="B30" s="17" t="inlineStr"/>
      <c r="E30">
        <f>IFERROR(VLOOKUP(B30, {"Never", 0; "Ad-hoc", 1; "Annually", 2; "Quarterly", 3; "Monthly", 4; "Weekly", 5}, 2, 0),0)</f>
        <v/>
      </c>
      <c r="F30" t="inlineStr">
        <is>
          <t>DE.AE</t>
        </is>
      </c>
      <c r="G30" t="inlineStr">
        <is>
          <t>ID.AM</t>
        </is>
      </c>
    </row>
    <row r="31">
      <c r="A31" s="15" t="inlineStr">
        <is>
          <t>Change Management</t>
        </is>
      </c>
      <c r="B31" s="16" t="n"/>
      <c r="C31" s="16" t="n"/>
      <c r="D31" s="16" t="n"/>
    </row>
    <row r="32">
      <c r="A32" s="17" t="inlineStr">
        <is>
          <t>Are qualified individuals formally accountable for change management processes?</t>
        </is>
      </c>
      <c r="B32" s="17" t="inlineStr"/>
      <c r="E32">
        <f>IFERROR(VLOOKUP(B32, {"", 0; "No", 0; "Yes", 1}, 2, 0),0)</f>
        <v/>
      </c>
      <c r="F32" t="inlineStr">
        <is>
          <t>ID.AM</t>
        </is>
      </c>
      <c r="G32" t="inlineStr">
        <is>
          <t>GV.RR</t>
        </is>
      </c>
    </row>
    <row r="33">
      <c r="A33" s="17" t="inlineStr">
        <is>
          <t>Is there a formally documented policy defining change management processes?</t>
        </is>
      </c>
      <c r="B33" s="17" t="inlineStr"/>
      <c r="E33">
        <f>IFERROR(VLOOKUP(B33, {"", 0; "No", 0; "Yes", 1}, 2, 0),0)</f>
        <v/>
      </c>
      <c r="F33" t="inlineStr">
        <is>
          <t>ID.GV</t>
        </is>
      </c>
      <c r="G33" t="inlineStr">
        <is>
          <t>GV.RM</t>
        </is>
      </c>
    </row>
    <row r="34">
      <c r="A34" s="17" t="inlineStr">
        <is>
          <t>Are SOPs for change management documented?</t>
        </is>
      </c>
      <c r="B34" s="17" t="inlineStr"/>
      <c r="E34">
        <f>IFERROR(VLOOKUP(B34, {"", 0; "No", 0; "Yes", 1}, 2, 0),0)</f>
        <v/>
      </c>
      <c r="F34" t="inlineStr">
        <is>
          <t>PR.PT</t>
        </is>
      </c>
      <c r="G34" t="inlineStr">
        <is>
          <t>PR.PT</t>
        </is>
      </c>
    </row>
    <row r="35">
      <c r="A35" s="17" t="inlineStr">
        <is>
          <t>These SOPs are reviewed:</t>
        </is>
      </c>
      <c r="B35" s="17" t="inlineStr"/>
      <c r="E35">
        <f>IFERROR(VLOOKUP(B35, {"Never", 0; "Ad-hoc", 1; "Annually", 2; "Quarterly", 3; "Monthly", 4; "Weekly", 5}, 2, 0),0)</f>
        <v/>
      </c>
      <c r="F35" t="inlineStr">
        <is>
          <t>PR.PT</t>
        </is>
      </c>
      <c r="G35" t="inlineStr">
        <is>
          <t>GV.OV</t>
        </is>
      </c>
    </row>
    <row r="36">
      <c r="A36" s="17" t="inlineStr">
        <is>
          <t>Do the SOPs cover roll-back procedures for failed changes?</t>
        </is>
      </c>
      <c r="B36" s="17" t="inlineStr"/>
      <c r="E36">
        <f>IFERROR(VLOOKUP(B36, {"", 0; "No", 0; "Yes", 1}, 2, 0),0)</f>
        <v/>
      </c>
      <c r="F36" t="inlineStr">
        <is>
          <t>PR.IP</t>
        </is>
      </c>
      <c r="G36" t="inlineStr">
        <is>
          <t>PR.IP</t>
        </is>
      </c>
    </row>
    <row r="37">
      <c r="A37" s="17" t="inlineStr">
        <is>
          <t>Do the SOPs defined the use of success criteria for all proposed changes?</t>
        </is>
      </c>
      <c r="B37" s="17" t="inlineStr"/>
      <c r="E37">
        <f>IFERROR(VLOOKUP(B37, {"", 0; "No", 0; "Yes", 1}, 2, 0),0)</f>
        <v/>
      </c>
      <c r="F37" t="inlineStr">
        <is>
          <t>PR.IP</t>
        </is>
      </c>
      <c r="G37" t="inlineStr">
        <is>
          <t>PR.IP</t>
        </is>
      </c>
    </row>
    <row r="38">
      <c r="A38" s="17" t="inlineStr">
        <is>
          <t>Are proposed changes tested and validated in a non-production environment?</t>
        </is>
      </c>
      <c r="B38" s="17" t="inlineStr"/>
      <c r="E38">
        <f>IFERROR(VLOOKUP(B38, {"", 0; "No", 0; "Yes", 1}, 2, 0),0)</f>
        <v/>
      </c>
      <c r="F38" t="inlineStr">
        <is>
          <t>PR.IP</t>
        </is>
      </c>
      <c r="G38" t="inlineStr">
        <is>
          <t>PR.IP</t>
        </is>
      </c>
    </row>
    <row r="39">
      <c r="A39" s="17" t="inlineStr">
        <is>
          <t>Do changes require separation of duties via distinct approvers and executors?</t>
        </is>
      </c>
      <c r="B39" s="17" t="inlineStr"/>
      <c r="E39">
        <f>IFERROR(VLOOKUP(B39, {"", 0; "No", 0; "Yes", 1}, 2, 0),0)</f>
        <v/>
      </c>
      <c r="F39" t="inlineStr">
        <is>
          <t>PR.AC</t>
        </is>
      </c>
      <c r="G39" t="inlineStr">
        <is>
          <t>PR.AA</t>
        </is>
      </c>
    </row>
    <row r="40">
      <c r="A40" s="17" t="inlineStr">
        <is>
          <t>Can changes be automatically rolled back as needed/appropriate?</t>
        </is>
      </c>
      <c r="B40" s="17" t="inlineStr"/>
      <c r="E40">
        <f>IFERROR(VLOOKUP(B40, {"", 0; "No", 0; "Yes", 1}, 2, 0),0)</f>
        <v/>
      </c>
      <c r="F40" t="inlineStr">
        <is>
          <t>PR.IP</t>
        </is>
      </c>
      <c r="G40" t="inlineStr">
        <is>
          <t>PR.IP</t>
        </is>
      </c>
    </row>
    <row r="41">
      <c r="A41" s="17" t="inlineStr">
        <is>
          <t>Are changes restricted via technical controls to approved users?</t>
        </is>
      </c>
      <c r="B41" s="17" t="inlineStr"/>
      <c r="E41">
        <f>IFERROR(VLOOKUP(B41, {"", 0; "No", 0; "Yes", 1}, 2, 0),0)</f>
        <v/>
      </c>
      <c r="F41" t="inlineStr">
        <is>
          <t>PR.AC</t>
        </is>
      </c>
      <c r="G41" t="inlineStr">
        <is>
          <t>PR.AA</t>
        </is>
      </c>
    </row>
    <row r="42">
      <c r="A42" s="17" t="inlineStr">
        <is>
          <t>Is documentation required for all configuration changes made to a database?</t>
        </is>
      </c>
      <c r="B42" s="17" t="inlineStr"/>
      <c r="E42">
        <f>IFERROR(VLOOKUP(B42, {"", 0; "No", 0; "Yes", 1}, 2, 0),0)</f>
        <v/>
      </c>
      <c r="F42" t="inlineStr">
        <is>
          <t>PR.IP</t>
        </is>
      </c>
      <c r="G42" t="inlineStr">
        <is>
          <t>PR.IP</t>
        </is>
      </c>
    </row>
    <row r="43">
      <c r="A43" s="17" t="inlineStr">
        <is>
          <t>Do the SOPs have defined service windows for configuration changes?</t>
        </is>
      </c>
      <c r="B43" s="17" t="inlineStr"/>
      <c r="E43">
        <f>IFERROR(VLOOKUP(B43, {"", 0; "No", 0; "Yes", 1}, 2, 0),0)</f>
        <v/>
      </c>
      <c r="F43" t="inlineStr">
        <is>
          <t>ID.GV</t>
        </is>
      </c>
      <c r="G43" t="inlineStr">
        <is>
          <t>GV.PO</t>
        </is>
      </c>
    </row>
    <row r="44">
      <c r="A44" s="17" t="inlineStr">
        <is>
          <t>Are employees and users trained in the approved change management processes?</t>
        </is>
      </c>
      <c r="B44" s="17" t="inlineStr"/>
      <c r="E44">
        <f>IFERROR(VLOOKUP(B44, {"", 0; "No", 0; "Yes", 1}, 2, 0),0)</f>
        <v/>
      </c>
      <c r="F44" t="inlineStr">
        <is>
          <t>PR.AT</t>
        </is>
      </c>
      <c r="G44" t="inlineStr">
        <is>
          <t>PR.AT</t>
        </is>
      </c>
    </row>
    <row r="45">
      <c r="A45" s="17" t="inlineStr">
        <is>
          <t>What percentage of databases adhere to the change management process?</t>
        </is>
      </c>
      <c r="B45" s="17" t="inlineStr"/>
      <c r="E45">
        <f>IFERROR(VLOOKUP(B45, {"None", 0; "Up to 20%", 1; "Up to 40%", 2; "Up to 60%", 3; "Up to 80%", 3; "Up to 100%", 4}, 2, 0),0)</f>
        <v/>
      </c>
      <c r="F45" t="inlineStr">
        <is>
          <t>PR.AC</t>
        </is>
      </c>
      <c r="G45" t="inlineStr">
        <is>
          <t>PR.AA</t>
        </is>
      </c>
    </row>
    <row r="46">
      <c r="A46" s="15" t="inlineStr">
        <is>
          <t>Cryptographic Controls</t>
        </is>
      </c>
      <c r="B46" s="16" t="n"/>
      <c r="C46" s="16" t="n"/>
      <c r="D46" s="16" t="n"/>
    </row>
    <row r="47">
      <c r="A47" s="17" t="inlineStr">
        <is>
          <t>Are qualified individuals formally accountable for cryptographic control processes?</t>
        </is>
      </c>
      <c r="B47" s="17" t="inlineStr"/>
      <c r="E47">
        <f>IFERROR(VLOOKUP(B47, {"", 0; "No", 0; "Yes", 1}, 2, 0),0)</f>
        <v/>
      </c>
      <c r="F47" t="inlineStr">
        <is>
          <t>ID.AM</t>
        </is>
      </c>
      <c r="G47" t="inlineStr">
        <is>
          <t>GV.RR</t>
        </is>
      </c>
    </row>
    <row r="48">
      <c r="A48" s="17" t="inlineStr">
        <is>
          <t>Is there a formally documented policy defining cryptographic control processes?</t>
        </is>
      </c>
      <c r="B48" s="17" t="inlineStr"/>
      <c r="E48">
        <f>IFERROR(VLOOKUP(B48, {"", 0; "No", 0; "Yes", 1}, 2, 0),0)</f>
        <v/>
      </c>
      <c r="F48" t="inlineStr">
        <is>
          <t>ID.GV</t>
        </is>
      </c>
      <c r="G48" t="inlineStr">
        <is>
          <t>GV.RM</t>
        </is>
      </c>
    </row>
    <row r="49">
      <c r="A49" s="17" t="inlineStr">
        <is>
          <t>Are SOPs for cryptographic control documented?</t>
        </is>
      </c>
      <c r="B49" s="17" t="inlineStr"/>
      <c r="E49">
        <f>IFERROR(VLOOKUP(B49, {"", 0; "No", 0; "Yes", 1}, 2, 0),0)</f>
        <v/>
      </c>
      <c r="F49" t="inlineStr">
        <is>
          <t>PR.PT</t>
        </is>
      </c>
      <c r="G49" t="inlineStr">
        <is>
          <t>PR.PT</t>
        </is>
      </c>
    </row>
    <row r="50">
      <c r="A50" s="17" t="inlineStr">
        <is>
          <t>These SOPs are reviewed:</t>
        </is>
      </c>
      <c r="B50" s="17" t="inlineStr"/>
      <c r="E50">
        <f>IFERROR(VLOOKUP(B50, {"Never", 0; "Ad-hoc", 1; "Annually", 2; "Quarterly", 3; "Monthly", 4; "Weekly", 5}, 2, 0),0)</f>
        <v/>
      </c>
      <c r="F50" t="inlineStr">
        <is>
          <t>PR.PT</t>
        </is>
      </c>
      <c r="G50" t="inlineStr">
        <is>
          <t>GV.OV</t>
        </is>
      </c>
    </row>
    <row r="51">
      <c r="A51" s="17" t="inlineStr">
        <is>
          <t>Do you maintain an inventory of cryptographic algorithms currently in use on your databases?</t>
        </is>
      </c>
      <c r="B51" s="17" t="inlineStr"/>
      <c r="E51">
        <f>IFERROR(VLOOKUP(B51, {"", 0; "No", 0; "Yes", 1}, 2, 0),0)</f>
        <v/>
      </c>
      <c r="F51" t="inlineStr">
        <is>
          <t>ID.AM</t>
        </is>
      </c>
      <c r="G51" t="inlineStr">
        <is>
          <t>ID.AM</t>
        </is>
      </c>
    </row>
    <row r="52">
      <c r="A52" s="17" t="inlineStr">
        <is>
          <t>Is there a process to validate database compliance with cryptographic requirements?</t>
        </is>
      </c>
      <c r="B52" s="17" t="inlineStr"/>
      <c r="E52">
        <f>IFERROR(VLOOKUP(B52, {"", 0; "No", 0; "Yes", 1}, 2, 0),0)</f>
        <v/>
      </c>
      <c r="F52" t="inlineStr">
        <is>
          <t>RS.AN</t>
        </is>
      </c>
      <c r="G52" t="inlineStr">
        <is>
          <t>ID.RA</t>
        </is>
      </c>
    </row>
    <row r="53">
      <c r="A53" s="17" t="inlineStr">
        <is>
          <t>Does your cryptographic control policy cover key management?</t>
        </is>
      </c>
      <c r="B53" s="17" t="inlineStr"/>
      <c r="E53">
        <f>IFERROR(VLOOKUP(B53, {"", 0; "No", 0; "Yes", 1}, 2, 0),0)</f>
        <v/>
      </c>
      <c r="F53" t="inlineStr">
        <is>
          <t>PR.IP</t>
        </is>
      </c>
      <c r="G53" t="inlineStr">
        <is>
          <t>PR.IP</t>
        </is>
      </c>
    </row>
    <row r="54">
      <c r="A54" s="17" t="inlineStr">
        <is>
          <t>Does your key management policy cover the creation of keys in a pre-activated state?</t>
        </is>
      </c>
      <c r="B54" s="17" t="inlineStr"/>
      <c r="E54">
        <f>IFERROR(VLOOKUP(B54, {"", 0; "No", 0; "Yes", 1}, 2, 0),0)</f>
        <v/>
      </c>
      <c r="F54" t="inlineStr">
        <is>
          <t>PR.IP</t>
        </is>
      </c>
      <c r="G54" t="inlineStr">
        <is>
          <t>PR.IP</t>
        </is>
      </c>
    </row>
    <row r="55">
      <c r="A55" s="17" t="inlineStr">
        <is>
          <t>Does your key management policy cover remediation (including rotation) of compromised keys?</t>
        </is>
      </c>
      <c r="B55" s="17" t="inlineStr"/>
      <c r="E55">
        <f>IFERROR(VLOOKUP(B55, {"", 0; "No", 0; "Yes", 1}, 2, 0),0)</f>
        <v/>
      </c>
      <c r="F55" t="inlineStr">
        <is>
          <t>PR.IP</t>
        </is>
      </c>
      <c r="G55" t="inlineStr">
        <is>
          <t>PR.IP</t>
        </is>
      </c>
    </row>
    <row r="56">
      <c r="A56" s="17" t="inlineStr">
        <is>
          <t>Does your key management policy cover key revocation?</t>
        </is>
      </c>
      <c r="B56" s="17" t="inlineStr"/>
      <c r="E56">
        <f>IFERROR(VLOOKUP(B56, {"", 0; "No", 0; "Yes", 1}, 2, 0),0)</f>
        <v/>
      </c>
      <c r="F56" t="inlineStr">
        <is>
          <t>PR.IP</t>
        </is>
      </c>
      <c r="G56" t="inlineStr">
        <is>
          <t>PR.IP</t>
        </is>
      </c>
    </row>
    <row r="57">
      <c r="A57" s="17" t="inlineStr">
        <is>
          <t>Does your key management policy cover re-keying of data?</t>
        </is>
      </c>
      <c r="B57" s="17" t="inlineStr"/>
      <c r="E57">
        <f>IFERROR(VLOOKUP(B57, {"", 0; "No", 0; "Yes", 1}, 2, 0),0)</f>
        <v/>
      </c>
      <c r="F57" t="inlineStr">
        <is>
          <t>PR.IP</t>
        </is>
      </c>
      <c r="G57" t="inlineStr">
        <is>
          <t>PR.IP</t>
        </is>
      </c>
    </row>
    <row r="58">
      <c r="A58" s="17" t="inlineStr">
        <is>
          <t>Does your key management policy cover expiration of keys?</t>
        </is>
      </c>
      <c r="B58" s="17" t="inlineStr"/>
      <c r="E58">
        <f>IFERROR(VLOOKUP(B58, {"", 0; "No", 0; "Yes", 1}, 2, 0),0)</f>
        <v/>
      </c>
      <c r="F58" t="inlineStr">
        <is>
          <t>PR.IP</t>
        </is>
      </c>
      <c r="G58" t="inlineStr">
        <is>
          <t>PR.IP</t>
        </is>
      </c>
    </row>
    <row r="59">
      <c r="A59" s="17" t="inlineStr">
        <is>
          <t>Does your key management policy cover suspended key management?</t>
        </is>
      </c>
      <c r="B59" s="17" t="inlineStr"/>
      <c r="E59">
        <f>IFERROR(VLOOKUP(B59, {"", 0; "No", 0; "Yes", 1}, 2, 0),0)</f>
        <v/>
      </c>
      <c r="F59" t="inlineStr">
        <is>
          <t>PR.IP</t>
        </is>
      </c>
      <c r="G59" t="inlineStr">
        <is>
          <t>PR.IP</t>
        </is>
      </c>
    </row>
    <row r="60">
      <c r="A60" s="17" t="inlineStr">
        <is>
          <t>Does your key management policy cover HSMs?</t>
        </is>
      </c>
      <c r="B60" s="17" t="inlineStr"/>
      <c r="E60">
        <f>IFERROR(VLOOKUP(B60, {"", 0; "No", 0; "Yes", 1}, 2, 0),0)</f>
        <v/>
      </c>
      <c r="F60" t="inlineStr">
        <is>
          <t>PR.IP</t>
        </is>
      </c>
      <c r="G60" t="inlineStr">
        <is>
          <t>PR.IP</t>
        </is>
      </c>
    </row>
    <row r="61">
      <c r="A61" s="17" t="inlineStr">
        <is>
          <t>Are risk or regulatory requirements considered when defining the lifecycles for cryptographic keys?</t>
        </is>
      </c>
      <c r="B61" s="17" t="inlineStr"/>
      <c r="E61">
        <f>IFERROR(VLOOKUP(B61, {"", 0; "No", 0; "Yes", 1}, 2, 0),0)</f>
        <v/>
      </c>
      <c r="F61" t="inlineStr">
        <is>
          <t>ID.GV</t>
        </is>
      </c>
      <c r="G61" t="inlineStr">
        <is>
          <t>GV.OC</t>
        </is>
      </c>
    </row>
    <row r="62">
      <c r="A62" s="17" t="inlineStr">
        <is>
          <t>Are private keys centrally managed for all production environments?</t>
        </is>
      </c>
      <c r="B62" s="17" t="inlineStr"/>
      <c r="E62">
        <f>IFERROR(VLOOKUP(B62, {"", 0; "No", 0; "Yes", 1}, 2, 0),0)</f>
        <v/>
      </c>
      <c r="F62" t="inlineStr">
        <is>
          <t>ID.GV</t>
        </is>
      </c>
      <c r="G62" t="inlineStr">
        <is>
          <t>GV.RM</t>
        </is>
      </c>
    </row>
    <row r="63">
      <c r="A63" s="17" t="inlineStr">
        <is>
          <t>Do you ensure all sensitive data stored in your databases is encrypted at rest?</t>
        </is>
      </c>
      <c r="B63" s="17" t="inlineStr"/>
      <c r="E63">
        <f>IFERROR(VLOOKUP(B63, {"", 0; "No", 0; "Yes", 1}, 2, 0),0)</f>
        <v/>
      </c>
      <c r="F63" t="inlineStr">
        <is>
          <t>PR.DS</t>
        </is>
      </c>
      <c r="G63" t="inlineStr">
        <is>
          <t>PR.DS</t>
        </is>
      </c>
    </row>
    <row r="64">
      <c r="A64" s="17" t="inlineStr">
        <is>
          <t>What percentage of data stored in your databases is protected with industry standard cipher suites?</t>
        </is>
      </c>
      <c r="B64" s="17" t="inlineStr"/>
      <c r="E64">
        <f>IFERROR(VLOOKUP(B64, {"None", 0; "Up to 20%", 1; "Up to 40%", 2; "Up to 60%", 3; "Up to 80%", 3; "Up to 100%", 4}, 2, 0),0)</f>
        <v/>
      </c>
      <c r="F64" t="inlineStr">
        <is>
          <t>PR.DS</t>
        </is>
      </c>
      <c r="G64" t="inlineStr">
        <is>
          <t>PR.DS</t>
        </is>
      </c>
    </row>
    <row r="65">
      <c r="A65" s="17" t="inlineStr">
        <is>
          <t>Do you encrypt all database backups?</t>
        </is>
      </c>
      <c r="B65" s="17" t="inlineStr"/>
      <c r="E65">
        <f>IFERROR(VLOOKUP(B65, {"", 0; "No", 0; "Yes", 1}, 2, 0),0)</f>
        <v/>
      </c>
      <c r="F65" t="inlineStr">
        <is>
          <t>PR.DS</t>
        </is>
      </c>
      <c r="G65" t="inlineStr">
        <is>
          <t>PR.DS</t>
        </is>
      </c>
    </row>
    <row r="66">
      <c r="A66" s="17" t="inlineStr">
        <is>
          <t>Have cryptographic requirements been documented and communicated with vendors and partners?</t>
        </is>
      </c>
      <c r="B66" s="17" t="inlineStr"/>
      <c r="E66">
        <f>IFERROR(VLOOKUP(B66, {"", 0; "No", 0; "Yes", 1}, 2, 0),0)</f>
        <v/>
      </c>
      <c r="F66" t="inlineStr">
        <is>
          <t>ID.SC</t>
        </is>
      </c>
      <c r="G66" t="inlineStr">
        <is>
          <t>GV.SC</t>
        </is>
      </c>
    </row>
    <row r="67">
      <c r="A67" s="15" t="inlineStr">
        <is>
          <t>Hardening</t>
        </is>
      </c>
      <c r="B67" s="16" t="n"/>
      <c r="C67" s="16" t="n"/>
      <c r="D67" s="16" t="n"/>
    </row>
    <row r="68">
      <c r="A68" s="17" t="inlineStr">
        <is>
          <t>Are qualified individuals formally accountable for hardening processes?</t>
        </is>
      </c>
      <c r="B68" s="17" t="inlineStr"/>
      <c r="E68">
        <f>IFERROR(VLOOKUP(B68, {"", 0; "No", 0; "Yes", 1}, 2, 0),0)</f>
        <v/>
      </c>
      <c r="F68" t="inlineStr">
        <is>
          <t>ID.AM</t>
        </is>
      </c>
      <c r="G68" t="inlineStr">
        <is>
          <t>GV.RR</t>
        </is>
      </c>
    </row>
    <row r="69">
      <c r="A69" s="17" t="inlineStr">
        <is>
          <t>Is there a formally documented policy defining hardening processes?</t>
        </is>
      </c>
      <c r="B69" s="17" t="inlineStr"/>
      <c r="E69">
        <f>IFERROR(VLOOKUP(B69, {"", 0; "No", 0; "Yes", 1}, 2, 0),0)</f>
        <v/>
      </c>
      <c r="F69" t="inlineStr">
        <is>
          <t>ID.GV</t>
        </is>
      </c>
      <c r="G69" t="inlineStr">
        <is>
          <t>GV.RM</t>
        </is>
      </c>
    </row>
    <row r="70">
      <c r="A70" s="17" t="inlineStr">
        <is>
          <t>Are SOPs for hardening documented?</t>
        </is>
      </c>
      <c r="B70" s="17" t="inlineStr"/>
      <c r="E70">
        <f>IFERROR(VLOOKUP(B70, {"", 0; "No", 0; "Yes", 1}, 2, 0),0)</f>
        <v/>
      </c>
      <c r="F70" t="inlineStr">
        <is>
          <t>PR.PT</t>
        </is>
      </c>
      <c r="G70" t="inlineStr">
        <is>
          <t>PR.PT</t>
        </is>
      </c>
    </row>
    <row r="71">
      <c r="A71" s="17" t="inlineStr">
        <is>
          <t>These SOPs are reviewed:</t>
        </is>
      </c>
      <c r="B71" s="17" t="inlineStr"/>
      <c r="E71">
        <f>IFERROR(VLOOKUP(B71, {"Never", 0; "Ad-hoc", 1; "Annually", 2; "Quarterly", 3; "Monthly", 4; "Weekly", 5}, 2, 0),0)</f>
        <v/>
      </c>
      <c r="F71" t="inlineStr">
        <is>
          <t>PR.PT</t>
        </is>
      </c>
      <c r="G71" t="inlineStr">
        <is>
          <t>GV.OV</t>
        </is>
      </c>
    </row>
    <row r="72">
      <c r="A72" s="17" t="inlineStr">
        <is>
          <t>Are default credentials changed on all databases?</t>
        </is>
      </c>
      <c r="B72" s="17" t="inlineStr"/>
      <c r="E72">
        <f>IFERROR(VLOOKUP(B72, {"", 0; "No", 0; "Yes", 1}, 2, 0),0)</f>
        <v/>
      </c>
      <c r="F72" t="inlineStr">
        <is>
          <t>PR.AC</t>
        </is>
      </c>
      <c r="G72" t="inlineStr">
        <is>
          <t>PR.AA</t>
        </is>
      </c>
    </row>
    <row r="73">
      <c r="A73" s="17" t="inlineStr">
        <is>
          <t>Is there a process to detect unused or stale accounts?</t>
        </is>
      </c>
      <c r="B73" s="17" t="inlineStr"/>
      <c r="E73">
        <f>IFERROR(VLOOKUP(B73, {"", 0; "No", 0; "Yes", 1}, 2, 0),0)</f>
        <v/>
      </c>
      <c r="F73" t="inlineStr">
        <is>
          <t>DE.CM</t>
        </is>
      </c>
      <c r="G73" t="inlineStr">
        <is>
          <t>DE.CM</t>
        </is>
      </c>
    </row>
    <row r="74">
      <c r="A74" s="17" t="inlineStr">
        <is>
          <t>Does the SOP contain a process for removing unused or stale accounts when they have been detected?</t>
        </is>
      </c>
      <c r="B74" s="17" t="inlineStr"/>
      <c r="E74">
        <f>IFERROR(VLOOKUP(B74, {"", 0; "No", 0; "Yes", 1}, 2, 0),0)</f>
        <v/>
      </c>
      <c r="F74" t="inlineStr">
        <is>
          <t>DE.CM</t>
        </is>
      </c>
      <c r="G74" t="inlineStr">
        <is>
          <t>DE.CM</t>
        </is>
      </c>
    </row>
    <row r="75">
      <c r="A75" s="17" t="inlineStr">
        <is>
          <t>Has unecessary database funcationality been disabled on all databases?</t>
        </is>
      </c>
      <c r="B75" s="17" t="inlineStr"/>
      <c r="E75">
        <f>IFERROR(VLOOKUP(B75, {"", 0; "No", 0; "Yes", 1}, 2, 0),0)</f>
        <v/>
      </c>
      <c r="F75" t="inlineStr">
        <is>
          <t>PR.AC</t>
        </is>
      </c>
      <c r="G75" t="inlineStr">
        <is>
          <t>PR.AA</t>
        </is>
      </c>
    </row>
    <row r="76">
      <c r="A76" s="17" t="inlineStr">
        <is>
          <t>Do all databases with sensitive data have auditing enabled where possible?</t>
        </is>
      </c>
      <c r="B76" s="17" t="inlineStr"/>
      <c r="E76">
        <f>IFERROR(VLOOKUP(B76, {"", 0; "No", 0; "Yes", 1}, 2, 0),0)</f>
        <v/>
      </c>
      <c r="F76" t="inlineStr">
        <is>
          <t>DE.CM</t>
        </is>
      </c>
      <c r="G76" t="inlineStr">
        <is>
          <t>DE.CM</t>
        </is>
      </c>
    </row>
    <row r="77">
      <c r="A77" s="17" t="inlineStr">
        <is>
          <t>Do you ensure administrative accounts are unique and not shared between different people?</t>
        </is>
      </c>
      <c r="B77" s="17" t="inlineStr"/>
      <c r="E77">
        <f>IFERROR(VLOOKUP(B77, {"", 0; "No", 0; "Yes", 1}, 2, 0),0)</f>
        <v/>
      </c>
      <c r="F77" t="inlineStr">
        <is>
          <t>PR.AC</t>
        </is>
      </c>
      <c r="G77" t="inlineStr">
        <is>
          <t>PR.AA</t>
        </is>
      </c>
    </row>
    <row r="78">
      <c r="A78" s="17" t="inlineStr">
        <is>
          <t>Do you have a catalog of data across all data stores which can identify where sensitive data lives?</t>
        </is>
      </c>
      <c r="B78" s="17" t="inlineStr"/>
      <c r="E78">
        <f>IFERROR(VLOOKUP(B78, {"", 0; "No", 0; "Yes", 1}, 2, 0),0)</f>
        <v/>
      </c>
      <c r="F78" t="inlineStr">
        <is>
          <t>ID.AM</t>
        </is>
      </c>
      <c r="G78" t="inlineStr">
        <is>
          <t>ID.AM</t>
        </is>
      </c>
    </row>
    <row r="79">
      <c r="A79" s="17" t="inlineStr">
        <is>
          <t>Is MFA required for all user accounts across all datastores?</t>
        </is>
      </c>
      <c r="B79" s="17" t="inlineStr"/>
      <c r="E79">
        <f>IFERROR(VLOOKUP(B79, {"", 0; "No", 0; "Yes", 1}, 2, 0),0)</f>
        <v/>
      </c>
      <c r="F79" t="inlineStr">
        <is>
          <t>PR.AC</t>
        </is>
      </c>
      <c r="G79" t="inlineStr">
        <is>
          <t>PR.AA</t>
        </is>
      </c>
    </row>
    <row r="80">
      <c r="A80" s="17" t="inlineStr">
        <is>
          <t>Is MFA required for all user accounts across critical datastores?</t>
        </is>
      </c>
      <c r="B80" s="17" t="inlineStr"/>
      <c r="E80">
        <f>IFERROR(VLOOKUP(B80, {"", 0; "No", 0; "Yes", 1}, 2, 0),0)</f>
        <v/>
      </c>
      <c r="F80" t="inlineStr">
        <is>
          <t>PR.AC</t>
        </is>
      </c>
      <c r="G80" t="inlineStr">
        <is>
          <t>PR.AA</t>
        </is>
      </c>
    </row>
    <row r="81">
      <c r="A81" s="17" t="inlineStr">
        <is>
          <t>Is MFA required for all user accounts across datastores with sensitive data?</t>
        </is>
      </c>
      <c r="B81" s="17" t="inlineStr"/>
      <c r="E81">
        <f>IFERROR(VLOOKUP(B81, {"", 0; "No", 0; "Yes", 1}, 2, 0),0)</f>
        <v/>
      </c>
      <c r="F81" t="inlineStr">
        <is>
          <t>PR.AC</t>
        </is>
      </c>
      <c r="G81" t="inlineStr">
        <is>
          <t>PR.AA</t>
        </is>
      </c>
    </row>
    <row r="82">
      <c r="A82" s="17" t="inlineStr">
        <is>
          <t>How frequently is user access to databases reviewed?</t>
        </is>
      </c>
      <c r="B82" s="17" t="inlineStr"/>
      <c r="E82">
        <f>IFERROR(VLOOKUP(B82, {"Never", 0; "Ad-hoc", 1; "Annually", 2; "Quarterly", 3; "Monthly", 4; "Weekly", 5}, 2, 0),0)</f>
        <v/>
      </c>
      <c r="F82" t="inlineStr">
        <is>
          <t>PR.AC</t>
        </is>
      </c>
      <c r="G82" t="inlineStr">
        <is>
          <t>PR.AA</t>
        </is>
      </c>
    </row>
    <row r="83">
      <c r="A83" s="15" t="inlineStr">
        <is>
          <t>Inventory</t>
        </is>
      </c>
      <c r="B83" s="16" t="n"/>
      <c r="C83" s="16" t="n"/>
      <c r="D83" s="16" t="n"/>
    </row>
    <row r="84">
      <c r="A84" s="17" t="inlineStr">
        <is>
          <t>Are qualified individuals formally accountable for inventory processes?</t>
        </is>
      </c>
      <c r="B84" s="17" t="inlineStr"/>
      <c r="E84">
        <f>IFERROR(VLOOKUP(B84, {"", 0; "No", 0; "Yes", 1}, 2, 0),0)</f>
        <v/>
      </c>
      <c r="F84" t="inlineStr">
        <is>
          <t>ID.AM</t>
        </is>
      </c>
      <c r="G84" t="inlineStr">
        <is>
          <t>GV.RR</t>
        </is>
      </c>
    </row>
    <row r="85">
      <c r="A85" s="17" t="inlineStr">
        <is>
          <t>Is there a formally documented policy defining inventory processes?</t>
        </is>
      </c>
      <c r="B85" s="17" t="inlineStr"/>
      <c r="E85">
        <f>IFERROR(VLOOKUP(B85, {"", 0; "No", 0; "Yes", 1}, 2, 0),0)</f>
        <v/>
      </c>
      <c r="F85" t="inlineStr">
        <is>
          <t>ID.GV</t>
        </is>
      </c>
      <c r="G85" t="inlineStr">
        <is>
          <t>GV.RM</t>
        </is>
      </c>
    </row>
    <row r="86">
      <c r="A86" s="17" t="inlineStr">
        <is>
          <t>Are SOPs for inventory documented?</t>
        </is>
      </c>
      <c r="B86" s="17" t="inlineStr"/>
      <c r="E86">
        <f>IFERROR(VLOOKUP(B86, {"", 0; "No", 0; "Yes", 1}, 2, 0),0)</f>
        <v/>
      </c>
      <c r="F86" t="inlineStr">
        <is>
          <t>PR.PT</t>
        </is>
      </c>
      <c r="G86" t="inlineStr">
        <is>
          <t>PR.PT</t>
        </is>
      </c>
    </row>
    <row r="87">
      <c r="A87" s="17" t="inlineStr">
        <is>
          <t>These SOPs are reviewed:</t>
        </is>
      </c>
      <c r="B87" s="17" t="inlineStr"/>
      <c r="E87">
        <f>IFERROR(VLOOKUP(B87, {"Never", 0; "Ad-hoc", 1; "Annually", 2; "Quarterly", 3; "Monthly", 4; "Weekly", 5}, 2, 0),0)</f>
        <v/>
      </c>
      <c r="F87" t="inlineStr">
        <is>
          <t>PR.PT</t>
        </is>
      </c>
      <c r="G87" t="inlineStr">
        <is>
          <t>GV.OV</t>
        </is>
      </c>
    </row>
    <row r="88">
      <c r="A88" s="17" t="inlineStr">
        <is>
          <t>Do you maintain a curated collection of databases that have been established and implemented?</t>
        </is>
      </c>
      <c r="B88" s="17" t="inlineStr"/>
      <c r="E88">
        <f>IFERROR(VLOOKUP(B88, {"", 0; "No", 0; "Yes", 1}, 2, 0),0)</f>
        <v/>
      </c>
      <c r="F88" t="inlineStr">
        <is>
          <t>ID.AM</t>
        </is>
      </c>
      <c r="G88" t="inlineStr">
        <is>
          <t>ID.AM</t>
        </is>
      </c>
    </row>
    <row r="89">
      <c r="A89" s="17" t="inlineStr">
        <is>
          <t>Does the inventory define what constitutes a critical network or environment?</t>
        </is>
      </c>
      <c r="B89" s="17" t="inlineStr"/>
      <c r="E89">
        <f>IFERROR(VLOOKUP(B89, {"", 0; "No", 0; "Yes", 1}, 2, 0),0)</f>
        <v/>
      </c>
      <c r="F89" t="inlineStr">
        <is>
          <t>ID.AM</t>
        </is>
      </c>
      <c r="G89" t="inlineStr">
        <is>
          <t>ID.AM</t>
        </is>
      </c>
    </row>
    <row r="90">
      <c r="A90" s="17" t="inlineStr">
        <is>
          <t>Are criticiality labels applied to databases in the inventory?</t>
        </is>
      </c>
      <c r="B90" s="17" t="inlineStr"/>
      <c r="E90">
        <f>IFERROR(VLOOKUP(B90, {"", 0; "No", 0; "Yes", 1}, 2, 0),0)</f>
        <v/>
      </c>
      <c r="F90" t="inlineStr">
        <is>
          <t>ID.AM</t>
        </is>
      </c>
      <c r="G90" t="inlineStr">
        <is>
          <t>ID.AM</t>
        </is>
      </c>
    </row>
    <row r="91">
      <c r="A91" s="17" t="inlineStr">
        <is>
          <t>How frequently is the database inventory updated?</t>
        </is>
      </c>
      <c r="B91" s="17" t="inlineStr"/>
      <c r="E91">
        <f>IFERROR(VLOOKUP(B91, {"Never", 0; "Ad-hoc", 1; "Annually", 2; "Quarterly", 3; "Monthly", 4; "Weekly", 5}, 2, 0),0)</f>
        <v/>
      </c>
      <c r="F91" t="inlineStr">
        <is>
          <t>ID.AM</t>
        </is>
      </c>
      <c r="G91" t="inlineStr">
        <is>
          <t>ID.AM</t>
        </is>
      </c>
    </row>
    <row r="92">
      <c r="A92" s="17" t="inlineStr">
        <is>
          <t>Are all databases assigned systems' owners?</t>
        </is>
      </c>
      <c r="B92" s="17" t="inlineStr"/>
      <c r="E92">
        <f>IFERROR(VLOOKUP(B92, {"", 0; "No", 0; "Yes", 1}, 2, 0),0)</f>
        <v/>
      </c>
      <c r="F92" t="inlineStr">
        <is>
          <t>ID.AM</t>
        </is>
      </c>
      <c r="G92" t="inlineStr">
        <is>
          <t>ID.AM</t>
        </is>
      </c>
    </row>
    <row r="93">
      <c r="A93" s="17" t="inlineStr">
        <is>
          <t>What is the percentage of databases included in the inventory?</t>
        </is>
      </c>
      <c r="B93" s="17" t="inlineStr"/>
      <c r="E93">
        <f>IFERROR(VLOOKUP(B93, {"None", 0; "Up to 20%", 1; "Up to 40%", 2; "Up to 60%", 3; "Up to 80%", 3; "Up to 100%", 4}, 2, 0),0)</f>
        <v/>
      </c>
      <c r="F93" t="inlineStr">
        <is>
          <t>ID.AM</t>
        </is>
      </c>
      <c r="G93" t="inlineStr">
        <is>
          <t>ID.AM</t>
        </is>
      </c>
    </row>
    <row r="94">
      <c r="A94" s="15" t="inlineStr">
        <is>
          <t>Log Management</t>
        </is>
      </c>
      <c r="B94" s="16" t="n"/>
      <c r="C94" s="16" t="n"/>
      <c r="D94" s="16" t="n"/>
    </row>
    <row r="95">
      <c r="A95" s="17" t="inlineStr">
        <is>
          <t>Are qualified individuals formally accountable for log management processes?</t>
        </is>
      </c>
      <c r="B95" s="17" t="inlineStr"/>
      <c r="E95">
        <f>IFERROR(VLOOKUP(B95, {"", 0; "No", 0; "Yes", 1}, 2, 0),0)</f>
        <v/>
      </c>
      <c r="F95" t="inlineStr">
        <is>
          <t>ID.AM</t>
        </is>
      </c>
      <c r="G95" t="inlineStr">
        <is>
          <t>GV.RR</t>
        </is>
      </c>
    </row>
    <row r="96">
      <c r="A96" s="17" t="inlineStr">
        <is>
          <t>Is there a formally documented policy defining log management processes?</t>
        </is>
      </c>
      <c r="B96" s="17" t="inlineStr"/>
      <c r="E96">
        <f>IFERROR(VLOOKUP(B96, {"", 0; "No", 0; "Yes", 1}, 2, 0),0)</f>
        <v/>
      </c>
      <c r="F96" t="inlineStr">
        <is>
          <t>ID.GV</t>
        </is>
      </c>
      <c r="G96" t="inlineStr">
        <is>
          <t>GV.RM</t>
        </is>
      </c>
    </row>
    <row r="97">
      <c r="A97" s="17" t="inlineStr">
        <is>
          <t>Are SOPs for log management documented?</t>
        </is>
      </c>
      <c r="B97" s="17" t="inlineStr"/>
      <c r="E97">
        <f>IFERROR(VLOOKUP(B97, {"", 0; "No", 0; "Yes", 1}, 2, 0),0)</f>
        <v/>
      </c>
      <c r="F97" t="inlineStr">
        <is>
          <t>PR.PT</t>
        </is>
      </c>
      <c r="G97" t="inlineStr">
        <is>
          <t>PR.PT</t>
        </is>
      </c>
    </row>
    <row r="98">
      <c r="A98" s="17" t="inlineStr">
        <is>
          <t>These SOPs are reviewed:</t>
        </is>
      </c>
      <c r="B98" s="17" t="inlineStr"/>
      <c r="E98">
        <f>IFERROR(VLOOKUP(B98, {"Never", 0; "Ad-hoc", 1; "Annually", 2; "Quarterly", 3; "Monthly", 4; "Weekly", 5}, 2, 0),0)</f>
        <v/>
      </c>
      <c r="F98" t="inlineStr">
        <is>
          <t>PR.PT</t>
        </is>
      </c>
      <c r="G98" t="inlineStr">
        <is>
          <t>GV.OV</t>
        </is>
      </c>
    </row>
    <row r="99">
      <c r="A99" s="17" t="inlineStr">
        <is>
          <t>Does your SOP define criteria for using and collecting the most effective verbosity levels in logs?</t>
        </is>
      </c>
      <c r="B99" s="17" t="inlineStr"/>
      <c r="E99">
        <f>IFERROR(VLOOKUP(B99, {"", 0; "No", 0; "Yes", 1}, 2, 0),0)</f>
        <v/>
      </c>
      <c r="F99" t="inlineStr">
        <is>
          <t>PR.PT</t>
        </is>
      </c>
      <c r="G99" t="inlineStr">
        <is>
          <t>PR.PT</t>
        </is>
      </c>
    </row>
    <row r="100">
      <c r="A100" s="17" t="inlineStr">
        <is>
          <t>Does your SOP define controls to protect logs from unauthorized access?</t>
        </is>
      </c>
      <c r="B100" s="17" t="inlineStr"/>
      <c r="E100">
        <f>IFERROR(VLOOKUP(B100, {"", 0; "No", 0; "Yes", 1}, 2, 0),0)</f>
        <v/>
      </c>
      <c r="F100" t="inlineStr">
        <is>
          <t>PR.AC</t>
        </is>
      </c>
      <c r="G100" t="inlineStr">
        <is>
          <t>PR.AA</t>
        </is>
      </c>
    </row>
    <row r="101">
      <c r="A101" s="17" t="inlineStr">
        <is>
          <t>Do you keep a comprehensive inventory of all databases which have logging enabled?</t>
        </is>
      </c>
      <c r="B101" s="17" t="inlineStr"/>
      <c r="E101">
        <f>IFERROR(VLOOKUP(B101, {"", 0; "No", 0; "Yes", 1}, 2, 0),0)</f>
        <v/>
      </c>
      <c r="F101" t="inlineStr">
        <is>
          <t>PR.PT</t>
        </is>
      </c>
      <c r="G101" t="inlineStr">
        <is>
          <t>PR.PT</t>
        </is>
      </c>
    </row>
    <row r="102">
      <c r="A102" s="17" t="inlineStr">
        <is>
          <t>Are logs maintained in a central location?</t>
        </is>
      </c>
      <c r="B102" s="17" t="inlineStr"/>
      <c r="E102">
        <f>IFERROR(VLOOKUP(B102, {"", 0; "No", 0; "Yes", 1}, 2, 0),0)</f>
        <v/>
      </c>
      <c r="F102" t="inlineStr">
        <is>
          <t>PR.PT</t>
        </is>
      </c>
      <c r="G102" t="inlineStr">
        <is>
          <t>PR.PT</t>
        </is>
      </c>
    </row>
    <row r="103">
      <c r="A103" s="17" t="inlineStr">
        <is>
          <t>Are logs ingested into a log management system for analysis?</t>
        </is>
      </c>
      <c r="B103" s="17" t="inlineStr"/>
      <c r="E103">
        <f>IFERROR(VLOOKUP(B103, {"", 0; "No", 0; "Yes", 1}, 2, 0),0)</f>
        <v/>
      </c>
      <c r="F103" t="inlineStr">
        <is>
          <t>PR.PT</t>
        </is>
      </c>
      <c r="G103" t="inlineStr">
        <is>
          <t>PR.PT</t>
        </is>
      </c>
    </row>
    <row r="104">
      <c r="A104" s="17" t="inlineStr">
        <is>
          <t>Are logs collected from all databases?</t>
        </is>
      </c>
      <c r="B104" s="17" t="inlineStr"/>
      <c r="E104">
        <f>IFERROR(VLOOKUP(B104, {"", 0; "No", 0; "Yes", 1}, 2, 0),0)</f>
        <v/>
      </c>
      <c r="F104" t="inlineStr">
        <is>
          <t>PR.PT</t>
        </is>
      </c>
      <c r="G104" t="inlineStr">
        <is>
          <t>PR.PT</t>
        </is>
      </c>
    </row>
    <row r="105">
      <c r="A105" s="17" t="inlineStr">
        <is>
          <t>Are logs collected from critical databases?</t>
        </is>
      </c>
      <c r="B105" s="17" t="inlineStr"/>
      <c r="E105">
        <f>IFERROR(VLOOKUP(B105, {"", 0; "No", 0; "Yes", 1}, 2, 0),0)</f>
        <v/>
      </c>
      <c r="F105" t="inlineStr">
        <is>
          <t>PR.PT</t>
        </is>
      </c>
      <c r="G105" t="inlineStr">
        <is>
          <t>PR.PT</t>
        </is>
      </c>
    </row>
    <row r="106">
      <c r="A106" s="17" t="inlineStr">
        <is>
          <t>Are all database logs maintained for a minimum of 30 days?</t>
        </is>
      </c>
      <c r="B106" s="17" t="inlineStr"/>
      <c r="E106">
        <f>IFERROR(VLOOKUP(B106, {"", 0; "No", 0; "Yes", 1}, 2, 0),0)</f>
        <v/>
      </c>
      <c r="F106" t="inlineStr">
        <is>
          <t>PR.PT</t>
        </is>
      </c>
      <c r="G106" t="inlineStr">
        <is>
          <t>PR.PT</t>
        </is>
      </c>
    </row>
    <row r="107">
      <c r="A107" s="17" t="inlineStr">
        <is>
          <t>Are all database logs maintained for a minimum of 90 days?</t>
        </is>
      </c>
      <c r="B107" s="17" t="inlineStr"/>
      <c r="E107">
        <f>IFERROR(VLOOKUP(B107, {"", 0; "No", 0; "Yes", 1}, 2, 0),0)</f>
        <v/>
      </c>
      <c r="F107" t="inlineStr">
        <is>
          <t>PR.PT</t>
        </is>
      </c>
      <c r="G107" t="inlineStr">
        <is>
          <t>PR.PT</t>
        </is>
      </c>
    </row>
    <row r="108">
      <c r="A108" s="17" t="inlineStr">
        <is>
          <t>Are logs stored in cold storage?</t>
        </is>
      </c>
      <c r="B108" s="17" t="inlineStr"/>
      <c r="E108">
        <f>IFERROR(VLOOKUP(B108, {"", 0; "No", 0; "Yes", 1}, 2, 0),0)</f>
        <v/>
      </c>
      <c r="F108" t="inlineStr">
        <is>
          <t>PR.IP</t>
        </is>
      </c>
      <c r="G108" t="inlineStr">
        <is>
          <t>PR.IP</t>
        </is>
      </c>
    </row>
    <row r="109">
      <c r="A109" s="17" t="inlineStr">
        <is>
          <t>Can cold storage logs be retrieved within 48 hours?</t>
        </is>
      </c>
      <c r="B109" s="17" t="inlineStr"/>
      <c r="E109">
        <f>IFERROR(VLOOKUP(B109, {"", 0; "No", 0; "Yes", 1}, 2, 0),0)</f>
        <v/>
      </c>
      <c r="F109" t="inlineStr">
        <is>
          <t>PR.IP</t>
        </is>
      </c>
      <c r="G109" t="inlineStr">
        <is>
          <t>PR.IP</t>
        </is>
      </c>
    </row>
    <row r="110">
      <c r="A110" s="17" t="inlineStr">
        <is>
          <t>Is NTP utilized to ensure standardization of logs across databases</t>
        </is>
      </c>
      <c r="B110" s="17" t="inlineStr"/>
      <c r="E110">
        <f>IFERROR(VLOOKUP(B110, {"", 0; "No", 0; "Yes", 1}, 2, 0),0)</f>
        <v/>
      </c>
      <c r="F110" t="inlineStr">
        <is>
          <t>PR.PT</t>
        </is>
      </c>
      <c r="G110" t="inlineStr">
        <is>
          <t>PR.PT</t>
        </is>
      </c>
    </row>
    <row r="111">
      <c r="A111" s="17" t="inlineStr">
        <is>
          <t>What percentage of your databases are synced to the same NTP source?</t>
        </is>
      </c>
      <c r="B111" s="17" t="inlineStr"/>
      <c r="E111">
        <f>IFERROR(VLOOKUP(B111, {"None", 0; "Up to 20%", 1; "Up to 40%", 2; "Up to 60%", 3; "Up to 80%", 3; "Up to 100%", 4}, 2, 0),0)</f>
        <v/>
      </c>
      <c r="F111" t="inlineStr">
        <is>
          <t>PR.PT</t>
        </is>
      </c>
      <c r="G111" t="inlineStr">
        <is>
          <t>PR.PT</t>
        </is>
      </c>
    </row>
    <row r="112">
      <c r="A112" s="15" t="inlineStr">
        <is>
          <t>Patching</t>
        </is>
      </c>
      <c r="B112" s="16" t="n"/>
      <c r="C112" s="16" t="n"/>
      <c r="D112" s="16" t="n"/>
    </row>
    <row r="113">
      <c r="A113" s="17" t="inlineStr">
        <is>
          <t>Are qualified individuals formally accountable for patching processes?</t>
        </is>
      </c>
      <c r="B113" s="17" t="inlineStr"/>
      <c r="E113">
        <f>IFERROR(VLOOKUP(B113, {"", 0; "No", 0; "Yes", 1}, 2, 0),0)</f>
        <v/>
      </c>
      <c r="F113" t="inlineStr">
        <is>
          <t>ID.AM</t>
        </is>
      </c>
      <c r="G113" t="inlineStr">
        <is>
          <t>GV.RR</t>
        </is>
      </c>
    </row>
    <row r="114">
      <c r="A114" s="17" t="inlineStr">
        <is>
          <t>Is there a formally documented policy defining patching processes?</t>
        </is>
      </c>
      <c r="B114" s="17" t="inlineStr"/>
      <c r="E114">
        <f>IFERROR(VLOOKUP(B114, {"", 0; "No", 0; "Yes", 1}, 2, 0),0)</f>
        <v/>
      </c>
      <c r="F114" t="inlineStr">
        <is>
          <t>ID.GV</t>
        </is>
      </c>
      <c r="G114" t="inlineStr">
        <is>
          <t>GV.RM</t>
        </is>
      </c>
    </row>
    <row r="115">
      <c r="A115" s="17" t="inlineStr">
        <is>
          <t>Are SOPs for patching documented?</t>
        </is>
      </c>
      <c r="B115" s="17" t="inlineStr"/>
      <c r="E115">
        <f>IFERROR(VLOOKUP(B115, {"", 0; "No", 0; "Yes", 1}, 2, 0),0)</f>
        <v/>
      </c>
      <c r="F115" t="inlineStr">
        <is>
          <t>PR.PT</t>
        </is>
      </c>
      <c r="G115" t="inlineStr">
        <is>
          <t>PR.PT</t>
        </is>
      </c>
    </row>
    <row r="116">
      <c r="A116" s="17" t="inlineStr">
        <is>
          <t>These SOPs are reviewed:</t>
        </is>
      </c>
      <c r="B116" s="17" t="inlineStr"/>
      <c r="E116">
        <f>IFERROR(VLOOKUP(B116, {"Never", 0; "Ad-hoc", 1; "Annually", 2; "Quarterly", 3; "Monthly", 4; "Weekly", 5}, 2, 0),0)</f>
        <v/>
      </c>
      <c r="F116" t="inlineStr">
        <is>
          <t>PR.PT</t>
        </is>
      </c>
      <c r="G116" t="inlineStr">
        <is>
          <t>GV.OV</t>
        </is>
      </c>
    </row>
    <row r="117">
      <c r="A117" s="17" t="inlineStr">
        <is>
          <t>Do you monitor for the availability of security patches?</t>
        </is>
      </c>
      <c r="B117" s="17" t="inlineStr"/>
      <c r="E117">
        <f>IFERROR(VLOOKUP(B117, {"", 0; "No", 0; "Yes", 1}, 2, 0),0)</f>
        <v/>
      </c>
      <c r="F117" t="inlineStr">
        <is>
          <t>PR.IP</t>
        </is>
      </c>
      <c r="G117" t="inlineStr">
        <is>
          <t>PR.IP</t>
        </is>
      </c>
    </row>
    <row r="118">
      <c r="A118" s="17" t="inlineStr">
        <is>
          <t>Do you have patching SLAs?</t>
        </is>
      </c>
      <c r="B118" s="17" t="inlineStr"/>
      <c r="E118">
        <f>IFERROR(VLOOKUP(B118, {"", 0; "No", 0; "Yes", 1}, 2, 0),0)</f>
        <v/>
      </c>
      <c r="F118" t="inlineStr">
        <is>
          <t>PR.IP</t>
        </is>
      </c>
      <c r="G118" t="inlineStr">
        <is>
          <t>PR.IP</t>
        </is>
      </c>
    </row>
    <row r="119">
      <c r="A119" s="17" t="inlineStr">
        <is>
          <t>Are patch deployments prioritized based on risk and features?</t>
        </is>
      </c>
      <c r="B119" s="17" t="inlineStr"/>
      <c r="E119">
        <f>IFERROR(VLOOKUP(B119, {"", 0; "No", 0; "Yes", 1}, 2, 0),0)</f>
        <v/>
      </c>
      <c r="F119" t="inlineStr">
        <is>
          <t>ID.AM</t>
        </is>
      </c>
      <c r="G119" t="inlineStr">
        <is>
          <t>ID.AM</t>
        </is>
      </c>
    </row>
    <row r="120">
      <c r="A120" s="17" t="inlineStr">
        <is>
          <t>Do you automatically rescan for vulnerabilities following patching?</t>
        </is>
      </c>
      <c r="B120" s="17" t="inlineStr"/>
      <c r="E120">
        <f>IFERROR(VLOOKUP(B120, {"", 0; "No", 0; "Yes", 1}, 2, 0),0)</f>
        <v/>
      </c>
      <c r="F120" t="inlineStr">
        <is>
          <t>DE.CM</t>
        </is>
      </c>
      <c r="G120" t="inlineStr">
        <is>
          <t>ID.RA</t>
        </is>
      </c>
    </row>
    <row r="121">
      <c r="A121" s="17" t="inlineStr">
        <is>
          <t>Do you have a process to confirm databases have been properly patched?</t>
        </is>
      </c>
      <c r="B121" s="17" t="inlineStr"/>
      <c r="E121">
        <f>IFERROR(VLOOKUP(B121, {"", 0; "No", 0; "Yes", 1}, 2, 0),0)</f>
        <v/>
      </c>
      <c r="F121" t="inlineStr">
        <is>
          <t>DE.CM</t>
        </is>
      </c>
      <c r="G121" t="inlineStr">
        <is>
          <t>ID.RA</t>
        </is>
      </c>
    </row>
    <row r="122">
      <c r="A122" s="17" t="inlineStr">
        <is>
          <t>Are patches reviewed by your security team before they are deployed?</t>
        </is>
      </c>
      <c r="B122" s="17" t="inlineStr"/>
      <c r="E122">
        <f>IFERROR(VLOOKUP(B122, {"", 0; "No", 0; "Yes", 1}, 2, 0),0)</f>
        <v/>
      </c>
      <c r="F122" t="inlineStr">
        <is>
          <t>DE.CM</t>
        </is>
      </c>
      <c r="G122" t="inlineStr">
        <is>
          <t>ID.RA</t>
        </is>
      </c>
    </row>
    <row r="123">
      <c r="A123" s="17" t="inlineStr">
        <is>
          <t>What percentage of databases with available patches have been patched in the past 30 days?</t>
        </is>
      </c>
      <c r="B123" s="17" t="inlineStr"/>
      <c r="E123">
        <f>IFERROR(VLOOKUP(B123, {"None", 0; "Up to 20%", 1; "Up to 40%", 2; "Up to 60%", 3; "Up to 80%", 3; "Up to 100%", 4}, 2, 0),0)</f>
        <v/>
      </c>
      <c r="F123" t="inlineStr">
        <is>
          <t>DE.CM</t>
        </is>
      </c>
      <c r="G123" t="inlineStr">
        <is>
          <t>ID.RA</t>
        </is>
      </c>
    </row>
    <row r="124">
      <c r="A124" s="15" t="inlineStr">
        <is>
          <t>Vulnerability Management</t>
        </is>
      </c>
      <c r="B124" s="16" t="n"/>
      <c r="C124" s="16" t="n"/>
      <c r="D124" s="16" t="n"/>
    </row>
    <row r="125">
      <c r="A125" s="17" t="inlineStr">
        <is>
          <t>Are qualified individuals formally accountable for vulnerability management processes?</t>
        </is>
      </c>
      <c r="B125" s="17" t="inlineStr"/>
      <c r="E125">
        <f>IFERROR(VLOOKUP(B125, {"", 0; "No", 0; "Yes", 1}, 2, 0),0)</f>
        <v/>
      </c>
      <c r="F125" t="inlineStr">
        <is>
          <t>ID.AM</t>
        </is>
      </c>
      <c r="G125" t="inlineStr">
        <is>
          <t>GV.RR</t>
        </is>
      </c>
    </row>
    <row r="126">
      <c r="A126" s="17" t="inlineStr">
        <is>
          <t>Is there a formally documented policy defining vulnerability management processes?</t>
        </is>
      </c>
      <c r="B126" s="17" t="inlineStr"/>
      <c r="E126">
        <f>IFERROR(VLOOKUP(B126, {"", 0; "No", 0; "Yes", 1}, 2, 0),0)</f>
        <v/>
      </c>
      <c r="F126" t="inlineStr">
        <is>
          <t>ID.GV</t>
        </is>
      </c>
      <c r="G126" t="inlineStr">
        <is>
          <t>GV.RM</t>
        </is>
      </c>
    </row>
    <row r="127">
      <c r="A127" s="17" t="inlineStr">
        <is>
          <t>Are SOPs for vulnerability management documented?</t>
        </is>
      </c>
      <c r="B127" s="17" t="inlineStr"/>
      <c r="E127">
        <f>IFERROR(VLOOKUP(B127, {"", 0; "No", 0; "Yes", 1}, 2, 0),0)</f>
        <v/>
      </c>
      <c r="F127" t="inlineStr">
        <is>
          <t>PR.PT</t>
        </is>
      </c>
      <c r="G127" t="inlineStr">
        <is>
          <t>PR.PT</t>
        </is>
      </c>
    </row>
    <row r="128">
      <c r="A128" s="17" t="inlineStr">
        <is>
          <t>These SOPs are reviewed:</t>
        </is>
      </c>
      <c r="B128" s="17" t="inlineStr"/>
      <c r="E128">
        <f>IFERROR(VLOOKUP(B128, {"Never", 0; "Ad-hoc", 1; "Annually", 2; "Quarterly", 3; "Monthly", 4; "Weekly", 5}, 2, 0),0)</f>
        <v/>
      </c>
      <c r="F128" t="inlineStr">
        <is>
          <t>PR.PT</t>
        </is>
      </c>
      <c r="G128" t="inlineStr">
        <is>
          <t>GV.OV</t>
        </is>
      </c>
    </row>
    <row r="129">
      <c r="A129" s="17" t="inlineStr">
        <is>
          <t>Are databases scanned for vulnerabilities after all changes (including fostware/firmware updates, config changes, etc.)?</t>
        </is>
      </c>
      <c r="B129" s="17" t="inlineStr"/>
      <c r="E129">
        <f>IFERROR(VLOOKUP(B129, {"", 0; "No", 0; "Yes", 1}, 2, 0),0)</f>
        <v/>
      </c>
      <c r="F129" t="inlineStr">
        <is>
          <t>DE.CM</t>
        </is>
      </c>
      <c r="G129" t="inlineStr">
        <is>
          <t>ID.RA</t>
        </is>
      </c>
    </row>
    <row r="130">
      <c r="A130" s="17" t="inlineStr">
        <is>
          <t>Are vendor advisories and notifications automatically consumed?</t>
        </is>
      </c>
      <c r="B130" s="17" t="inlineStr"/>
      <c r="E130">
        <f>IFERROR(VLOOKUP(B130, {"", 0; "No", 0; "Yes", 1}, 2, 0),0)</f>
        <v/>
      </c>
      <c r="F130" t="inlineStr">
        <is>
          <t>DE.CM</t>
        </is>
      </c>
      <c r="G130" t="inlineStr">
        <is>
          <t>ID.RA</t>
        </is>
      </c>
    </row>
    <row r="131">
      <c r="A131" s="17" t="inlineStr">
        <is>
          <t>Are penetration tests against databases performed by qualified personnel?</t>
        </is>
      </c>
      <c r="B131" s="17" t="inlineStr"/>
      <c r="E131">
        <f>IFERROR(VLOOKUP(B131, {"", 0; "No", 0; "Yes", 1}, 2, 0),0)</f>
        <v/>
      </c>
      <c r="F131" t="inlineStr">
        <is>
          <t>DE.CM</t>
        </is>
      </c>
      <c r="G131" t="inlineStr">
        <is>
          <t>ID.RA</t>
        </is>
      </c>
    </row>
    <row r="132">
      <c r="A132" s="17" t="inlineStr">
        <is>
          <t>How frequently are penetration tests performed against databases?</t>
        </is>
      </c>
      <c r="B132" s="17" t="inlineStr"/>
      <c r="E132">
        <f>IFERROR(VLOOKUP(B132, {"Never", 0; "Ad-hoc", 1; "Annually", 2; "Quarterly", 3; "Monthly", 4; "Weekly", 5}, 2, 0),0)</f>
        <v/>
      </c>
      <c r="F132" t="inlineStr">
        <is>
          <t>DE.CM</t>
        </is>
      </c>
      <c r="G132" t="inlineStr">
        <is>
          <t>ID.RA</t>
        </is>
      </c>
    </row>
    <row r="133">
      <c r="A133" s="17" t="inlineStr">
        <is>
          <t>What percentage of databases receive penetration tests?</t>
        </is>
      </c>
      <c r="B133" s="17" t="inlineStr"/>
      <c r="E133">
        <f>IFERROR(VLOOKUP(B133, {"None", 0; "Up to 20%", 1; "Up to 40%", 2; "Up to 60%", 3; "Up to 80%", 3; "Up to 100%", 4}, 2, 0),0)</f>
        <v/>
      </c>
      <c r="F133" t="inlineStr">
        <is>
          <t>DE.CM</t>
        </is>
      </c>
      <c r="G133" t="inlineStr">
        <is>
          <t>ID.RA</t>
        </is>
      </c>
    </row>
    <row r="134">
      <c r="A134" s="17" t="inlineStr">
        <is>
          <t>Are identified vulnerabilities categorized for severity?</t>
        </is>
      </c>
      <c r="B134" s="17" t="inlineStr"/>
      <c r="E134">
        <f>IFERROR(VLOOKUP(B134, {"", 0; "No", 0; "Yes", 1}, 2, 0),0)</f>
        <v/>
      </c>
      <c r="F134" t="inlineStr">
        <is>
          <t>RS.AN</t>
        </is>
      </c>
      <c r="G134" t="inlineStr">
        <is>
          <t>RS.MA</t>
        </is>
      </c>
    </row>
    <row r="135">
      <c r="A135" s="17" t="inlineStr">
        <is>
          <t>Are identified vulnerabilities formally documented?</t>
        </is>
      </c>
      <c r="B135" s="17" t="inlineStr"/>
      <c r="E135">
        <f>IFERROR(VLOOKUP(B135, {"", 0; "No", 0; "Yes", 1}, 2, 0),0)</f>
        <v/>
      </c>
      <c r="F135" t="inlineStr">
        <is>
          <t>RS.RP</t>
        </is>
      </c>
      <c r="G135" t="inlineStr">
        <is>
          <t>RS.RP</t>
        </is>
      </c>
    </row>
    <row r="136">
      <c r="A136" s="17" t="inlineStr">
        <is>
          <t>Are identified vulnerabilities tracked in a centralized location?</t>
        </is>
      </c>
      <c r="B136" s="17" t="inlineStr"/>
      <c r="E136">
        <f>IFERROR(VLOOKUP(B136, {"", 0; "No", 0; "Yes", 1}, 2, 0),0)</f>
        <v/>
      </c>
      <c r="F136" t="inlineStr">
        <is>
          <t>RS.RP</t>
        </is>
      </c>
      <c r="G136" t="inlineStr">
        <is>
          <t>RS.RP</t>
        </is>
      </c>
    </row>
    <row r="137">
      <c r="A137" s="17" t="inlineStr">
        <is>
          <t>Do you assign critical and high severity vulnerabilities to appropriate teams for triage?</t>
        </is>
      </c>
      <c r="B137" s="17" t="inlineStr"/>
      <c r="E137">
        <f>IFERROR(VLOOKUP(B137, {"", 0; "No", 0; "Yes", 1}, 2, 0),0)</f>
        <v/>
      </c>
      <c r="F137" t="inlineStr">
        <is>
          <t>RS.CO</t>
        </is>
      </c>
      <c r="G137" t="inlineStr">
        <is>
          <t>RS.MA</t>
        </is>
      </c>
    </row>
    <row r="138">
      <c r="A138" s="17" t="inlineStr">
        <is>
          <t>Are vulnerability remediations tracked against SLAs?</t>
        </is>
      </c>
      <c r="B138" s="17" t="inlineStr"/>
      <c r="E138">
        <f>IFERROR(VLOOKUP(B138, {"", 0; "No", 0; "Yes", 1}, 2, 0),0)</f>
        <v/>
      </c>
      <c r="F138" t="inlineStr">
        <is>
          <t>PR.IP</t>
        </is>
      </c>
      <c r="G138" t="inlineStr">
        <is>
          <t>PR.IP</t>
        </is>
      </c>
    </row>
    <row r="139">
      <c r="A139" s="17" t="inlineStr">
        <is>
          <t>Do you have a process to validate that SLAs are adhered to?</t>
        </is>
      </c>
      <c r="B139" s="17" t="inlineStr"/>
      <c r="E139">
        <f>IFERROR(VLOOKUP(B139, {"", 0; "No", 0; "Yes", 1}, 2, 0),0)</f>
        <v/>
      </c>
      <c r="F139" t="inlineStr">
        <is>
          <t>PR.IP</t>
        </is>
      </c>
      <c r="G139" t="inlineStr">
        <is>
          <t>PR.IP</t>
        </is>
      </c>
    </row>
    <row r="140">
      <c r="A140" s="17" t="inlineStr">
        <is>
          <t>How often is adherence to SLAs reviewed?</t>
        </is>
      </c>
      <c r="B140" s="17" t="inlineStr"/>
      <c r="E140">
        <f>IFERROR(VLOOKUP(B140, {"", 0; "No", 0; "Yes", 1}, 2, 0),0)</f>
        <v/>
      </c>
      <c r="F140" t="inlineStr">
        <is>
          <t>PR.IP</t>
        </is>
      </c>
      <c r="G140" t="inlineStr">
        <is>
          <t>PR.IP</t>
        </is>
      </c>
    </row>
    <row r="141">
      <c r="A141" s="17" t="inlineStr">
        <is>
          <t>What percentage of all database vulnerabilities have been remediated?</t>
        </is>
      </c>
      <c r="B141" s="17" t="inlineStr"/>
      <c r="E141">
        <f>IFERROR(VLOOKUP(B141, {"None", 0; "Up to 20%", 1; "Up to 40%", 2; "Up to 60%", 3; "Up to 80%", 3; "Up to 100%", 4}, 2, 0),0)</f>
        <v/>
      </c>
      <c r="F141" t="inlineStr">
        <is>
          <t>RS.MI</t>
        </is>
      </c>
      <c r="G141" t="inlineStr">
        <is>
          <t>RS.MI</t>
        </is>
      </c>
    </row>
    <row r="142">
      <c r="A142" s="17" t="inlineStr">
        <is>
          <t>What percentage of critical vulnerabilities have been remediated?</t>
        </is>
      </c>
      <c r="B142" s="17" t="inlineStr"/>
      <c r="E142">
        <f>IFERROR(VLOOKUP(B142, {"None", 0; "Up to 20%", 1; "Up to 40%", 2; "Up to 60%", 3; "Up to 80%", 3; "Up to 100%", 4}, 2, 0),0)</f>
        <v/>
      </c>
      <c r="F142" t="inlineStr">
        <is>
          <t>RS.MI</t>
        </is>
      </c>
      <c r="G142" t="inlineStr">
        <is>
          <t>RS.MI</t>
        </is>
      </c>
    </row>
    <row r="143">
      <c r="A143" s="17" t="inlineStr">
        <is>
          <t>What percentage of high vulnerabilities have been remediated?</t>
        </is>
      </c>
      <c r="B143" s="17" t="inlineStr"/>
      <c r="E143">
        <f>IFERROR(VLOOKUP(B143, {"None", 0; "Up to 20%", 1; "Up to 40%", 2; "Up to 60%", 3; "Up to 80%", 3; "Up to 100%", 4}, 2, 0),0)</f>
        <v/>
      </c>
      <c r="F143" t="inlineStr">
        <is>
          <t>RS.MI</t>
        </is>
      </c>
      <c r="G143" t="inlineStr">
        <is>
          <t>RS.MI</t>
        </is>
      </c>
    </row>
    <row r="144">
      <c r="A144" s="17" t="inlineStr">
        <is>
          <t>Do you formally document and track risk decisions made on vulnerabilities (eg., mitigate, accept, etc.)?</t>
        </is>
      </c>
      <c r="B144" s="17" t="inlineStr"/>
      <c r="E144">
        <f>IFERROR(VLOOKUP(B144, {"", 0; "No", 0; "Yes", 1}, 2, 0),0)</f>
        <v/>
      </c>
      <c r="F144" t="inlineStr">
        <is>
          <t>RS.MI</t>
        </is>
      </c>
      <c r="G144" t="inlineStr">
        <is>
          <t>RS.MI</t>
        </is>
      </c>
    </row>
  </sheetData>
  <dataValidations count="135">
    <dataValidation sqref="B2" showDropDown="0" showInputMessage="0" showErrorMessage="0" allowBlank="1" type="list">
      <formula1>"Yes,No"</formula1>
    </dataValidation>
    <dataValidation sqref="B3" showDropDown="0" showInputMessage="0" showErrorMessage="0" allowBlank="1" type="list">
      <formula1>"Yes,No"</formula1>
    </dataValidation>
    <dataValidation sqref="B4" showDropDown="0" showInputMessage="0" showErrorMessage="0" allowBlank="1" type="list">
      <formula1>"Yes,No"</formula1>
    </dataValidation>
    <dataValidation sqref="B5" showDropDown="0" showInputMessage="0" showErrorMessage="0" allowBlank="1" type="list">
      <formula1>"Never,Ad-hoc,Annually,Quarterly,Monthly"</formula1>
    </dataValidation>
    <dataValidation sqref="B6" showDropDown="0" showInputMessage="0" showErrorMessage="0" allowBlank="1" type="list">
      <formula1>"Yes,No"</formula1>
    </dataValidation>
    <dataValidation sqref="B7" showDropDown="0" showInputMessage="0" showErrorMessage="0" allowBlank="1" type="list">
      <formula1>"Yes,No"</formula1>
    </dataValidation>
    <dataValidation sqref="B8" showDropDown="0" showInputMessage="0" showErrorMessage="0" allowBlank="1" type="list">
      <formula1>"Yes,No"</formula1>
    </dataValidation>
    <dataValidation sqref="B9" showDropDown="0" showInputMessage="0" showErrorMessage="0" allowBlank="1" type="list">
      <formula1>"Yes,No"</formula1>
    </dataValidation>
    <dataValidation sqref="B10" showDropDown="0" showInputMessage="0" showErrorMessage="0" allowBlank="1" type="list">
      <formula1>"Yes,No"</formula1>
    </dataValidation>
    <dataValidation sqref="B11" showDropDown="0" showInputMessage="0" showErrorMessage="0" allowBlank="1" type="list">
      <formula1>"Yes,No"</formula1>
    </dataValidation>
    <dataValidation sqref="B12" showDropDown="0" showInputMessage="0" showErrorMessage="0" allowBlank="1" type="list">
      <formula1>"Yes,No"</formula1>
    </dataValidation>
    <dataValidation sqref="B13" showDropDown="0" showInputMessage="0" showErrorMessage="0" allowBlank="1" type="list">
      <formula1>"Yes,No"</formula1>
    </dataValidation>
    <dataValidation sqref="B14" showDropDown="0" showInputMessage="0" showErrorMessage="0" allowBlank="1" type="list">
      <formula1>"Yes,No"</formula1>
    </dataValidation>
    <dataValidation sqref="B16" showDropDown="0" showInputMessage="0" showErrorMessage="0" allowBlank="1" type="list">
      <formula1>"Yes,No"</formula1>
    </dataValidation>
    <dataValidation sqref="B17" showDropDown="0" showInputMessage="0" showErrorMessage="0" allowBlank="1" type="list">
      <formula1>"Yes,No"</formula1>
    </dataValidation>
    <dataValidation sqref="B18" showDropDown="0" showInputMessage="0" showErrorMessage="0" allowBlank="1" type="list">
      <formula1>"Yes,No"</formula1>
    </dataValidation>
    <dataValidation sqref="B19" showDropDown="0" showInputMessage="0" showErrorMessage="0" allowBlank="1" type="list">
      <formula1>"Never,Ad-hoc,Annually,Quarterly,Monthly"</formula1>
    </dataValidation>
    <dataValidation sqref="B20" showDropDown="0" showInputMessage="0" showErrorMessage="0" allowBlank="1" type="list">
      <formula1>"Yes,No"</formula1>
    </dataValidation>
    <dataValidation sqref="B21" showDropDown="0" showInputMessage="0" showErrorMessage="0" allowBlank="1" type="list">
      <formula1>"Yes,No"</formula1>
    </dataValidation>
    <dataValidation sqref="B22" showDropDown="0" showInputMessage="0" showErrorMessage="0" allowBlank="1" type="list">
      <formula1>"Yes,No"</formula1>
    </dataValidation>
    <dataValidation sqref="B23" showDropDown="0" showInputMessage="0" showErrorMessage="0" allowBlank="1" type="list">
      <formula1>"Yes,No"</formula1>
    </dataValidation>
    <dataValidation sqref="B24" showDropDown="0" showInputMessage="0" showErrorMessage="0" allowBlank="1" type="list">
      <formula1>"Yes,No"</formula1>
    </dataValidation>
    <dataValidation sqref="B25" showDropDown="0" showInputMessage="0" showErrorMessage="0" allowBlank="1" type="list">
      <formula1>"Yes,No"</formula1>
    </dataValidation>
    <dataValidation sqref="B26" showDropDown="0" showInputMessage="0" showErrorMessage="0" allowBlank="1" type="list">
      <formula1>"Yes,No"</formula1>
    </dataValidation>
    <dataValidation sqref="B27" showDropDown="0" showInputMessage="0" showErrorMessage="0" allowBlank="1" type="list">
      <formula1>"Yes,No"</formula1>
    </dataValidation>
    <dataValidation sqref="B28" showDropDown="0" showInputMessage="0" showErrorMessage="0" allowBlank="1" type="list">
      <formula1>"Yes,No"</formula1>
    </dataValidation>
    <dataValidation sqref="B29" showDropDown="0" showInputMessage="0" showErrorMessage="0" allowBlank="1" type="list">
      <formula1>"Yes,No"</formula1>
    </dataValidation>
    <dataValidation sqref="B30" showDropDown="0" showInputMessage="0" showErrorMessage="0" allowBlank="1" type="list">
      <formula1>"Never,Ad-hoc,Annually,Quarterly,Monthly"</formula1>
    </dataValidation>
    <dataValidation sqref="B32" showDropDown="0" showInputMessage="0" showErrorMessage="0" allowBlank="1" type="list">
      <formula1>"Yes,No"</formula1>
    </dataValidation>
    <dataValidation sqref="B33" showDropDown="0" showInputMessage="0" showErrorMessage="0" allowBlank="1" type="list">
      <formula1>"Yes,No"</formula1>
    </dataValidation>
    <dataValidation sqref="B34" showDropDown="0" showInputMessage="0" showErrorMessage="0" allowBlank="1" type="list">
      <formula1>"Yes,No"</formula1>
    </dataValidation>
    <dataValidation sqref="B35" showDropDown="0" showInputMessage="0" showErrorMessage="0" allowBlank="1" type="list">
      <formula1>"Never,Ad-hoc,Annually,Quarterly,Monthly"</formula1>
    </dataValidation>
    <dataValidation sqref="B36" showDropDown="0" showInputMessage="0" showErrorMessage="0" allowBlank="1" type="list">
      <formula1>"Yes,No"</formula1>
    </dataValidation>
    <dataValidation sqref="B37" showDropDown="0" showInputMessage="0" showErrorMessage="0" allowBlank="1" type="list">
      <formula1>"Yes,No"</formula1>
    </dataValidation>
    <dataValidation sqref="B38" showDropDown="0" showInputMessage="0" showErrorMessage="0" allowBlank="1" type="list">
      <formula1>"Yes,No"</formula1>
    </dataValidation>
    <dataValidation sqref="B39" showDropDown="0" showInputMessage="0" showErrorMessage="0" allowBlank="1" type="list">
      <formula1>"Yes,No"</formula1>
    </dataValidation>
    <dataValidation sqref="B40" showDropDown="0" showInputMessage="0" showErrorMessage="0" allowBlank="1" type="list">
      <formula1>"Yes,No"</formula1>
    </dataValidation>
    <dataValidation sqref="B41" showDropDown="0" showInputMessage="0" showErrorMessage="0" allowBlank="1" type="list">
      <formula1>"Yes,No"</formula1>
    </dataValidation>
    <dataValidation sqref="B42" showDropDown="0" showInputMessage="0" showErrorMessage="0" allowBlank="1" type="list">
      <formula1>"Yes,No"</formula1>
    </dataValidation>
    <dataValidation sqref="B43" showDropDown="0" showInputMessage="0" showErrorMessage="0" allowBlank="1" type="list">
      <formula1>"Yes,No"</formula1>
    </dataValidation>
    <dataValidation sqref="B44" showDropDown="0" showInputMessage="0" showErrorMessage="0" allowBlank="1" type="list">
      <formula1>"Yes,No"</formula1>
    </dataValidation>
    <dataValidation sqref="B45" showDropDown="0" showInputMessage="0" showErrorMessage="0" allowBlank="1" type="list">
      <formula1>"None,Up to 20%,Up to 40%,Up to 60%,Up to 80%,Up to 100%"</formula1>
    </dataValidation>
    <dataValidation sqref="B47" showDropDown="0" showInputMessage="0" showErrorMessage="0" allowBlank="1" type="list">
      <formula1>"Yes,No"</formula1>
    </dataValidation>
    <dataValidation sqref="B48" showDropDown="0" showInputMessage="0" showErrorMessage="0" allowBlank="1" type="list">
      <formula1>"Yes,No"</formula1>
    </dataValidation>
    <dataValidation sqref="B49" showDropDown="0" showInputMessage="0" showErrorMessage="0" allowBlank="1" type="list">
      <formula1>"Yes,No"</formula1>
    </dataValidation>
    <dataValidation sqref="B50" showDropDown="0" showInputMessage="0" showErrorMessage="0" allowBlank="1" type="list">
      <formula1>"Never,Ad-hoc,Annually,Quarterly,Monthly"</formula1>
    </dataValidation>
    <dataValidation sqref="B51" showDropDown="0" showInputMessage="0" showErrorMessage="0" allowBlank="1" type="list">
      <formula1>"Yes,No"</formula1>
    </dataValidation>
    <dataValidation sqref="B52" showDropDown="0" showInputMessage="0" showErrorMessage="0" allowBlank="1" type="list">
      <formula1>"Yes,No"</formula1>
    </dataValidation>
    <dataValidation sqref="B53" showDropDown="0" showInputMessage="0" showErrorMessage="0" allowBlank="1" type="list">
      <formula1>"Yes,No"</formula1>
    </dataValidation>
    <dataValidation sqref="B54" showDropDown="0" showInputMessage="0" showErrorMessage="0" allowBlank="1" type="list">
      <formula1>"Yes,No"</formula1>
    </dataValidation>
    <dataValidation sqref="B55" showDropDown="0" showInputMessage="0" showErrorMessage="0" allowBlank="1" type="list">
      <formula1>"Yes,No"</formula1>
    </dataValidation>
    <dataValidation sqref="B56" showDropDown="0" showInputMessage="0" showErrorMessage="0" allowBlank="1" type="list">
      <formula1>"Yes,No"</formula1>
    </dataValidation>
    <dataValidation sqref="B57" showDropDown="0" showInputMessage="0" showErrorMessage="0" allowBlank="1" type="list">
      <formula1>"Yes,No"</formula1>
    </dataValidation>
    <dataValidation sqref="B58" showDropDown="0" showInputMessage="0" showErrorMessage="0" allowBlank="1" type="list">
      <formula1>"Yes,No"</formula1>
    </dataValidation>
    <dataValidation sqref="B59" showDropDown="0" showInputMessage="0" showErrorMessage="0" allowBlank="1" type="list">
      <formula1>"Yes,No"</formula1>
    </dataValidation>
    <dataValidation sqref="B60" showDropDown="0" showInputMessage="0" showErrorMessage="0" allowBlank="1" type="list">
      <formula1>"Yes,No"</formula1>
    </dataValidation>
    <dataValidation sqref="B61" showDropDown="0" showInputMessage="0" showErrorMessage="0" allowBlank="1" type="list">
      <formula1>"Yes,No"</formula1>
    </dataValidation>
    <dataValidation sqref="B62" showDropDown="0" showInputMessage="0" showErrorMessage="0" allowBlank="1" type="list">
      <formula1>"Yes,No"</formula1>
    </dataValidation>
    <dataValidation sqref="B63" showDropDown="0" showInputMessage="0" showErrorMessage="0" allowBlank="1" type="list">
      <formula1>"Yes,No"</formula1>
    </dataValidation>
    <dataValidation sqref="B64" showDropDown="0" showInputMessage="0" showErrorMessage="0" allowBlank="1" type="list">
      <formula1>"None,Up to 20%,Up to 40%,Up to 60%,Up to 80%,Up to 100%"</formula1>
    </dataValidation>
    <dataValidation sqref="B65" showDropDown="0" showInputMessage="0" showErrorMessage="0" allowBlank="1" type="list">
      <formula1>"Yes,No"</formula1>
    </dataValidation>
    <dataValidation sqref="B66" showDropDown="0" showInputMessage="0" showErrorMessage="0" allowBlank="1" type="list">
      <formula1>"Yes,No"</formula1>
    </dataValidation>
    <dataValidation sqref="B68" showDropDown="0" showInputMessage="0" showErrorMessage="0" allowBlank="1" type="list">
      <formula1>"Yes,No"</formula1>
    </dataValidation>
    <dataValidation sqref="B69" showDropDown="0" showInputMessage="0" showErrorMessage="0" allowBlank="1" type="list">
      <formula1>"Yes,No"</formula1>
    </dataValidation>
    <dataValidation sqref="B70" showDropDown="0" showInputMessage="0" showErrorMessage="0" allowBlank="1" type="list">
      <formula1>"Yes,No"</formula1>
    </dataValidation>
    <dataValidation sqref="B71" showDropDown="0" showInputMessage="0" showErrorMessage="0" allowBlank="1" type="list">
      <formula1>"Never,Ad-hoc,Annually,Quarterly,Monthly"</formula1>
    </dataValidation>
    <dataValidation sqref="B72" showDropDown="0" showInputMessage="0" showErrorMessage="0" allowBlank="1" type="list">
      <formula1>"Yes,No"</formula1>
    </dataValidation>
    <dataValidation sqref="B73" showDropDown="0" showInputMessage="0" showErrorMessage="0" allowBlank="1" type="list">
      <formula1>"Yes,No"</formula1>
    </dataValidation>
    <dataValidation sqref="B74" showDropDown="0" showInputMessage="0" showErrorMessage="0" allowBlank="1" type="list">
      <formula1>"Yes,No"</formula1>
    </dataValidation>
    <dataValidation sqref="B75" showDropDown="0" showInputMessage="0" showErrorMessage="0" allowBlank="1" type="list">
      <formula1>"Yes,No"</formula1>
    </dataValidation>
    <dataValidation sqref="B76" showDropDown="0" showInputMessage="0" showErrorMessage="0" allowBlank="1" type="list">
      <formula1>"Yes,No"</formula1>
    </dataValidation>
    <dataValidation sqref="B77" showDropDown="0" showInputMessage="0" showErrorMessage="0" allowBlank="1" type="list">
      <formula1>"Yes,No"</formula1>
    </dataValidation>
    <dataValidation sqref="B78" showDropDown="0" showInputMessage="0" showErrorMessage="0" allowBlank="1" type="list">
      <formula1>"Yes,No"</formula1>
    </dataValidation>
    <dataValidation sqref="B79" showDropDown="0" showInputMessage="0" showErrorMessage="0" allowBlank="1" type="list">
      <formula1>"Yes,No"</formula1>
    </dataValidation>
    <dataValidation sqref="B80" showDropDown="0" showInputMessage="0" showErrorMessage="0" allowBlank="1" type="list">
      <formula1>"Yes,No"</formula1>
    </dataValidation>
    <dataValidation sqref="B81" showDropDown="0" showInputMessage="0" showErrorMessage="0" allowBlank="1" type="list">
      <formula1>"Yes,No"</formula1>
    </dataValidation>
    <dataValidation sqref="B82" showDropDown="0" showInputMessage="0" showErrorMessage="0" allowBlank="1" type="list">
      <formula1>"Never,Ad-hoc,Annually,Quarterly,Monthly"</formula1>
    </dataValidation>
    <dataValidation sqref="B84" showDropDown="0" showInputMessage="0" showErrorMessage="0" allowBlank="1" type="list">
      <formula1>"Yes,No"</formula1>
    </dataValidation>
    <dataValidation sqref="B85" showDropDown="0" showInputMessage="0" showErrorMessage="0" allowBlank="1" type="list">
      <formula1>"Yes,No"</formula1>
    </dataValidation>
    <dataValidation sqref="B86" showDropDown="0" showInputMessage="0" showErrorMessage="0" allowBlank="1" type="list">
      <formula1>"Yes,No"</formula1>
    </dataValidation>
    <dataValidation sqref="B87" showDropDown="0" showInputMessage="0" showErrorMessage="0" allowBlank="1" type="list">
      <formula1>"Never,Ad-hoc,Annually,Quarterly,Monthly"</formula1>
    </dataValidation>
    <dataValidation sqref="B88" showDropDown="0" showInputMessage="0" showErrorMessage="0" allowBlank="1" type="list">
      <formula1>"Yes,No"</formula1>
    </dataValidation>
    <dataValidation sqref="B89" showDropDown="0" showInputMessage="0" showErrorMessage="0" allowBlank="1" type="list">
      <formula1>"Yes,No"</formula1>
    </dataValidation>
    <dataValidation sqref="B90" showDropDown="0" showInputMessage="0" showErrorMessage="0" allowBlank="1" type="list">
      <formula1>"Yes,No"</formula1>
    </dataValidation>
    <dataValidation sqref="B91" showDropDown="0" showInputMessage="0" showErrorMessage="0" allowBlank="1" type="list">
      <formula1>"Never,Ad-hoc,Annually,Quarterly,Monthly"</formula1>
    </dataValidation>
    <dataValidation sqref="B92" showDropDown="0" showInputMessage="0" showErrorMessage="0" allowBlank="1" type="list">
      <formula1>"Yes,No"</formula1>
    </dataValidation>
    <dataValidation sqref="B93" showDropDown="0" showInputMessage="0" showErrorMessage="0" allowBlank="1" type="list">
      <formula1>"None,Up to 20%,Up to 40%,Up to 60%,Up to 80%,Up to 100%"</formula1>
    </dataValidation>
    <dataValidation sqref="B95" showDropDown="0" showInputMessage="0" showErrorMessage="0" allowBlank="1" type="list">
      <formula1>"Yes,No"</formula1>
    </dataValidation>
    <dataValidation sqref="B96" showDropDown="0" showInputMessage="0" showErrorMessage="0" allowBlank="1" type="list">
      <formula1>"Yes,No"</formula1>
    </dataValidation>
    <dataValidation sqref="B97" showDropDown="0" showInputMessage="0" showErrorMessage="0" allowBlank="1" type="list">
      <formula1>"Yes,No"</formula1>
    </dataValidation>
    <dataValidation sqref="B98" showDropDown="0" showInputMessage="0" showErrorMessage="0" allowBlank="1" type="list">
      <formula1>"Never,Ad-hoc,Annually,Quarterly,Monthly"</formula1>
    </dataValidation>
    <dataValidation sqref="B99" showDropDown="0" showInputMessage="0" showErrorMessage="0" allowBlank="1" type="list">
      <formula1>"Yes,No"</formula1>
    </dataValidation>
    <dataValidation sqref="B100" showDropDown="0" showInputMessage="0" showErrorMessage="0" allowBlank="1" type="list">
      <formula1>"Yes,No"</formula1>
    </dataValidation>
    <dataValidation sqref="B101" showDropDown="0" showInputMessage="0" showErrorMessage="0" allowBlank="1" type="list">
      <formula1>"Yes,No"</formula1>
    </dataValidation>
    <dataValidation sqref="B102" showDropDown="0" showInputMessage="0" showErrorMessage="0" allowBlank="1" type="list">
      <formula1>"Yes,No"</formula1>
    </dataValidation>
    <dataValidation sqref="B103" showDropDown="0" showInputMessage="0" showErrorMessage="0" allowBlank="1" type="list">
      <formula1>"Yes,No"</formula1>
    </dataValidation>
    <dataValidation sqref="B104" showDropDown="0" showInputMessage="0" showErrorMessage="0" allowBlank="1" type="list">
      <formula1>"Yes,No"</formula1>
    </dataValidation>
    <dataValidation sqref="B105" showDropDown="0" showInputMessage="0" showErrorMessage="0" allowBlank="1" type="list">
      <formula1>"Yes,No"</formula1>
    </dataValidation>
    <dataValidation sqref="B106" showDropDown="0" showInputMessage="0" showErrorMessage="0" allowBlank="1" type="list">
      <formula1>"Yes,No"</formula1>
    </dataValidation>
    <dataValidation sqref="B107" showDropDown="0" showInputMessage="0" showErrorMessage="0" allowBlank="1" type="list">
      <formula1>"Yes,No"</formula1>
    </dataValidation>
    <dataValidation sqref="B108" showDropDown="0" showInputMessage="0" showErrorMessage="0" allowBlank="1" type="list">
      <formula1>"Yes,No"</formula1>
    </dataValidation>
    <dataValidation sqref="B109" showDropDown="0" showInputMessage="0" showErrorMessage="0" allowBlank="1" type="list">
      <formula1>"Yes,No"</formula1>
    </dataValidation>
    <dataValidation sqref="B110" showDropDown="0" showInputMessage="0" showErrorMessage="0" allowBlank="1" type="list">
      <formula1>"Yes,No"</formula1>
    </dataValidation>
    <dataValidation sqref="B111" showDropDown="0" showInputMessage="0" showErrorMessage="0" allowBlank="1" type="list">
      <formula1>"None,Up to 20%,Up to 40%,Up to 60%,Up to 80%,Up to 100%"</formula1>
    </dataValidation>
    <dataValidation sqref="B113" showDropDown="0" showInputMessage="0" showErrorMessage="0" allowBlank="1" type="list">
      <formula1>"Yes,No"</formula1>
    </dataValidation>
    <dataValidation sqref="B114" showDropDown="0" showInputMessage="0" showErrorMessage="0" allowBlank="1" type="list">
      <formula1>"Yes,No"</formula1>
    </dataValidation>
    <dataValidation sqref="B115" showDropDown="0" showInputMessage="0" showErrorMessage="0" allowBlank="1" type="list">
      <formula1>"Yes,No"</formula1>
    </dataValidation>
    <dataValidation sqref="B116" showDropDown="0" showInputMessage="0" showErrorMessage="0" allowBlank="1" type="list">
      <formula1>"Never,Ad-hoc,Annually,Quarterly,Monthly"</formula1>
    </dataValidation>
    <dataValidation sqref="B117" showDropDown="0" showInputMessage="0" showErrorMessage="0" allowBlank="1" type="list">
      <formula1>"Yes,No"</formula1>
    </dataValidation>
    <dataValidation sqref="B118" showDropDown="0" showInputMessage="0" showErrorMessage="0" allowBlank="1" type="list">
      <formula1>"Yes,No"</formula1>
    </dataValidation>
    <dataValidation sqref="B119" showDropDown="0" showInputMessage="0" showErrorMessage="0" allowBlank="1" type="list">
      <formula1>"Yes,No"</formula1>
    </dataValidation>
    <dataValidation sqref="B120" showDropDown="0" showInputMessage="0" showErrorMessage="0" allowBlank="1" type="list">
      <formula1>"Yes,No"</formula1>
    </dataValidation>
    <dataValidation sqref="B121" showDropDown="0" showInputMessage="0" showErrorMessage="0" allowBlank="1" type="list">
      <formula1>"Yes,No"</formula1>
    </dataValidation>
    <dataValidation sqref="B122" showDropDown="0" showInputMessage="0" showErrorMessage="0" allowBlank="1" type="list">
      <formula1>"Yes,No"</formula1>
    </dataValidation>
    <dataValidation sqref="B123" showDropDown="0" showInputMessage="0" showErrorMessage="0" allowBlank="1" type="list">
      <formula1>"None,Up to 20%,Up to 40%,Up to 60%,Up to 80%,Up to 100%"</formula1>
    </dataValidation>
    <dataValidation sqref="B125" showDropDown="0" showInputMessage="0" showErrorMessage="0" allowBlank="1" type="list">
      <formula1>"Yes,No"</formula1>
    </dataValidation>
    <dataValidation sqref="B126" showDropDown="0" showInputMessage="0" showErrorMessage="0" allowBlank="1" type="list">
      <formula1>"Yes,No"</formula1>
    </dataValidation>
    <dataValidation sqref="B127" showDropDown="0" showInputMessage="0" showErrorMessage="0" allowBlank="1" type="list">
      <formula1>"Yes,No"</formula1>
    </dataValidation>
    <dataValidation sqref="B128" showDropDown="0" showInputMessage="0" showErrorMessage="0" allowBlank="1" type="list">
      <formula1>"Never,Ad-hoc,Annually,Quarterly,Monthly"</formula1>
    </dataValidation>
    <dataValidation sqref="B129" showDropDown="0" showInputMessage="0" showErrorMessage="0" allowBlank="1" type="list">
      <formula1>"Yes,No"</formula1>
    </dataValidation>
    <dataValidation sqref="B130" showDropDown="0" showInputMessage="0" showErrorMessage="0" allowBlank="1" type="list">
      <formula1>"Yes,No"</formula1>
    </dataValidation>
    <dataValidation sqref="B131" showDropDown="0" showInputMessage="0" showErrorMessage="0" allowBlank="1" type="list">
      <formula1>"Yes,No"</formula1>
    </dataValidation>
    <dataValidation sqref="B132" showDropDown="0" showInputMessage="0" showErrorMessage="0" allowBlank="1" type="list">
      <formula1>"Never,Ad-hoc,Annually,Quarterly,Monthly"</formula1>
    </dataValidation>
    <dataValidation sqref="B133" showDropDown="0" showInputMessage="0" showErrorMessage="0" allowBlank="1" type="list">
      <formula1>"None,Up to 20%,Up to 40%,Up to 60%,Up to 80%,Up to 100%"</formula1>
    </dataValidation>
    <dataValidation sqref="B134" showDropDown="0" showInputMessage="0" showErrorMessage="0" allowBlank="1" type="list">
      <formula1>"Yes,No"</formula1>
    </dataValidation>
    <dataValidation sqref="B135" showDropDown="0" showInputMessage="0" showErrorMessage="0" allowBlank="1" type="list">
      <formula1>"Yes,No"</formula1>
    </dataValidation>
    <dataValidation sqref="B136" showDropDown="0" showInputMessage="0" showErrorMessage="0" allowBlank="1" type="list">
      <formula1>"Yes,No"</formula1>
    </dataValidation>
    <dataValidation sqref="B137" showDropDown="0" showInputMessage="0" showErrorMessage="0" allowBlank="1" type="list">
      <formula1>"Yes,No"</formula1>
    </dataValidation>
    <dataValidation sqref="B138" showDropDown="0" showInputMessage="0" showErrorMessage="0" allowBlank="1" type="list">
      <formula1>"Yes,No"</formula1>
    </dataValidation>
    <dataValidation sqref="B139" showDropDown="0" showInputMessage="0" showErrorMessage="0" allowBlank="1" type="list">
      <formula1>"Yes,No"</formula1>
    </dataValidation>
    <dataValidation sqref="B140" showDropDown="0" showInputMessage="0" showErrorMessage="0" allowBlank="1" type="list">
      <formula1>"Yes,No"</formula1>
    </dataValidation>
    <dataValidation sqref="B141" showDropDown="0" showInputMessage="0" showErrorMessage="0" allowBlank="1" type="list">
      <formula1>"None,Up to 20%,Up to 40%,Up to 60%,Up to 80%,Up to 100%"</formula1>
    </dataValidation>
    <dataValidation sqref="B142" showDropDown="0" showInputMessage="0" showErrorMessage="0" allowBlank="1" type="list">
      <formula1>"None,Up to 20%,Up to 40%,Up to 60%,Up to 80%,Up to 100%"</formula1>
    </dataValidation>
    <dataValidation sqref="B143" showDropDown="0" showInputMessage="0" showErrorMessage="0" allowBlank="1" type="list">
      <formula1>"None,Up to 20%,Up to 40%,Up to 60%,Up to 80%,Up to 100%"</formula1>
    </dataValidation>
    <dataValidation sqref="B144" showDropDown="0" showInputMessage="0" showErrorMessage="0" allowBlank="1" type="list">
      <formula1>"Yes,No"</formula1>
    </dataValidation>
  </dataValidations>
  <pageMargins left="0.75" right="0.75" top="1" bottom="1" header="0.5" footer="0.5"/>
</worksheet>
</file>

<file path=xl/worksheets/sheet7.xml><?xml version="1.0" encoding="utf-8"?>
<worksheet xmlns="http://schemas.openxmlformats.org/spreadsheetml/2006/main">
  <sheetPr>
    <outlinePr summaryBelow="1" summaryRight="1"/>
    <pageSetUpPr/>
  </sheetPr>
  <dimension ref="A1:G147"/>
  <sheetViews>
    <sheetView workbookViewId="0">
      <selection activeCell="A1" sqref="A1"/>
    </sheetView>
  </sheetViews>
  <sheetFormatPr baseColWidth="8" defaultRowHeight="15"/>
  <cols>
    <col width="120" customWidth="1" min="1" max="1"/>
    <col width="32" customWidth="1" min="2" max="2"/>
    <col width="2" customWidth="1" min="3" max="3"/>
    <col width="75" customWidth="1" min="4" max="4"/>
    <col hidden="1" width="13" customWidth="1" min="5" max="5"/>
    <col hidden="1" width="13" customWidth="1" min="6" max="6"/>
    <col hidden="1" width="13" customWidth="1" min="7" max="7"/>
  </cols>
  <sheetData>
    <row r="1">
      <c r="A1" s="15" t="inlineStr">
        <is>
          <t>Change Management</t>
        </is>
      </c>
      <c r="B1" s="16" t="n"/>
      <c r="C1" s="16" t="n"/>
      <c r="D1" s="16" t="n"/>
    </row>
    <row r="2">
      <c r="A2" s="17" t="inlineStr">
        <is>
          <t>Are qualified individuals formally accountable for the change management process?</t>
        </is>
      </c>
      <c r="B2" s="17" t="inlineStr"/>
      <c r="E2">
        <f>IFERROR(VLOOKUP(B2, {"", 0; "No", 0; "Yes", 1}, 2, 0),0)</f>
        <v/>
      </c>
      <c r="F2" t="inlineStr">
        <is>
          <t>ID.AM</t>
        </is>
      </c>
      <c r="G2" t="inlineStr">
        <is>
          <t>GV.RR</t>
        </is>
      </c>
    </row>
    <row r="3">
      <c r="A3" s="17" t="inlineStr">
        <is>
          <t>Is there a formally documented policy defining the change management process?</t>
        </is>
      </c>
      <c r="B3" s="17" t="inlineStr"/>
      <c r="E3">
        <f>IFERROR(VLOOKUP(B3, {"", 0; "No", 0; "Yes", 1}, 2, 0),0)</f>
        <v/>
      </c>
      <c r="F3" t="inlineStr">
        <is>
          <t>ID.GV</t>
        </is>
      </c>
      <c r="G3" t="inlineStr">
        <is>
          <t>GV.RM</t>
        </is>
      </c>
    </row>
    <row r="4">
      <c r="A4" s="17" t="inlineStr">
        <is>
          <t>Are SOPs for change management documented?</t>
        </is>
      </c>
      <c r="B4" s="17" t="inlineStr"/>
      <c r="E4">
        <f>IFERROR(VLOOKUP(B4, {"", 0; "No", 0; "Yes", 1}, 2, 0),0)</f>
        <v/>
      </c>
      <c r="F4" t="inlineStr">
        <is>
          <t>PR.PT</t>
        </is>
      </c>
      <c r="G4" t="inlineStr">
        <is>
          <t>PR.PT</t>
        </is>
      </c>
    </row>
    <row r="5">
      <c r="A5" s="17" t="inlineStr">
        <is>
          <t>These SOPs are reviewed:</t>
        </is>
      </c>
      <c r="B5" s="17" t="inlineStr"/>
      <c r="E5">
        <f>IFERROR(VLOOKUP(B5, {"Never", 0; "Ad-hoc", 1; "Annually", 2; "Quarterly", 3; "Monthly", 4; "Weekly", 5}, 2, 0),0)</f>
        <v/>
      </c>
      <c r="F5" t="inlineStr">
        <is>
          <t>PR.PT</t>
        </is>
      </c>
      <c r="G5" t="inlineStr">
        <is>
          <t>GV.OV</t>
        </is>
      </c>
    </row>
    <row r="6">
      <c r="A6" s="17" t="inlineStr">
        <is>
          <t>Do the SOPs cover roll-back procedures for failed changes?</t>
        </is>
      </c>
      <c r="B6" s="17" t="inlineStr"/>
      <c r="E6">
        <f>IFERROR(VLOOKUP(B6, {"", 0; "No", 0; "Yes", 1}, 2, 0),0)</f>
        <v/>
      </c>
      <c r="F6" t="inlineStr">
        <is>
          <t>PR.IP</t>
        </is>
      </c>
      <c r="G6" t="inlineStr">
        <is>
          <t>PR.IP</t>
        </is>
      </c>
    </row>
    <row r="7">
      <c r="A7" s="17" t="inlineStr">
        <is>
          <t>Do the SOPs defined the use of success criteria for all proposed changes?</t>
        </is>
      </c>
      <c r="B7" s="17" t="inlineStr"/>
      <c r="E7">
        <f>IFERROR(VLOOKUP(B7, {"", 0; "No", 0; "Yes", 1}, 2, 0),0)</f>
        <v/>
      </c>
      <c r="F7" t="inlineStr">
        <is>
          <t>PR.IP</t>
        </is>
      </c>
      <c r="G7" t="inlineStr">
        <is>
          <t>PR.IP</t>
        </is>
      </c>
    </row>
    <row r="8">
      <c r="A8" s="17" t="inlineStr">
        <is>
          <t>Are proposed changes tested and validated in a non-production environment?</t>
        </is>
      </c>
      <c r="B8" s="17" t="inlineStr"/>
      <c r="E8">
        <f>IFERROR(VLOOKUP(B8, {"", 0; "No", 0; "Yes", 1}, 2, 0),0)</f>
        <v/>
      </c>
      <c r="F8" t="inlineStr">
        <is>
          <t>PR.IP</t>
        </is>
      </c>
      <c r="G8" t="inlineStr">
        <is>
          <t>PR.IP</t>
        </is>
      </c>
    </row>
    <row r="9">
      <c r="A9" s="17" t="inlineStr">
        <is>
          <t>Do changes require separation of duties via distinct approvers and executors?</t>
        </is>
      </c>
      <c r="B9" s="17" t="inlineStr"/>
      <c r="E9">
        <f>IFERROR(VLOOKUP(B9, {"", 0; "No", 0; "Yes", 1}, 2, 0),0)</f>
        <v/>
      </c>
      <c r="F9" t="inlineStr">
        <is>
          <t>PR.AC</t>
        </is>
      </c>
      <c r="G9" t="inlineStr">
        <is>
          <t>PR.AA</t>
        </is>
      </c>
    </row>
    <row r="10">
      <c r="A10" s="17" t="inlineStr">
        <is>
          <t>Can changes be automatically rolled back as needed/appropriate?</t>
        </is>
      </c>
      <c r="B10" s="17" t="inlineStr"/>
      <c r="E10">
        <f>IFERROR(VLOOKUP(B10, {"", 0; "No", 0; "Yes", 1}, 2, 0),0)</f>
        <v/>
      </c>
      <c r="F10" t="inlineStr">
        <is>
          <t>PR.IP</t>
        </is>
      </c>
      <c r="G10" t="inlineStr">
        <is>
          <t>PR.IP</t>
        </is>
      </c>
    </row>
    <row r="11">
      <c r="A11" s="17" t="inlineStr">
        <is>
          <t>Are changes restricted via technical controls to approved users?</t>
        </is>
      </c>
      <c r="B11" s="17" t="inlineStr"/>
      <c r="E11">
        <f>IFERROR(VLOOKUP(B11, {"", 0; "No", 0; "Yes", 1}, 2, 0),0)</f>
        <v/>
      </c>
      <c r="F11" t="inlineStr">
        <is>
          <t>PR.AC</t>
        </is>
      </c>
      <c r="G11" t="inlineStr">
        <is>
          <t>PR.AA</t>
        </is>
      </c>
    </row>
    <row r="12">
      <c r="A12" s="17" t="inlineStr">
        <is>
          <t>Is documentation required for all configuration changes made to an endpoint?</t>
        </is>
      </c>
      <c r="B12" s="17" t="inlineStr"/>
      <c r="E12">
        <f>IFERROR(VLOOKUP(B12, {"", 0; "No", 0; "Yes", 1}, 2, 0),0)</f>
        <v/>
      </c>
      <c r="F12" t="inlineStr">
        <is>
          <t>PR.IP</t>
        </is>
      </c>
      <c r="G12" t="inlineStr">
        <is>
          <t>PR.IP</t>
        </is>
      </c>
    </row>
    <row r="13">
      <c r="A13" s="17" t="inlineStr">
        <is>
          <t>Are employees and users trained in the approved change management processes?</t>
        </is>
      </c>
      <c r="B13" s="17" t="inlineStr"/>
      <c r="E13">
        <f>IFERROR(VLOOKUP(B13, {"", 0; "No", 0; "Yes", 1}, 2, 0),0)</f>
        <v/>
      </c>
      <c r="F13" t="inlineStr">
        <is>
          <t>PR.AT</t>
        </is>
      </c>
      <c r="G13" t="inlineStr">
        <is>
          <t>PR.AT</t>
        </is>
      </c>
    </row>
    <row r="14">
      <c r="A14" s="17" t="inlineStr">
        <is>
          <t>What percentage of client endpoints adhere to the change management process?</t>
        </is>
      </c>
      <c r="B14" s="17" t="inlineStr"/>
      <c r="E14">
        <f>IFERROR(VLOOKUP(B14, {"None", 0; "Up to 20%", 1; "Up to 40%", 2; "Up to 60%", 3; "Up to 80%", 3; "Up to 100%", 4}, 2, 0),0)</f>
        <v/>
      </c>
      <c r="F14" t="inlineStr">
        <is>
          <t>PR.IP</t>
        </is>
      </c>
      <c r="G14" t="inlineStr">
        <is>
          <t>PR.IP</t>
        </is>
      </c>
    </row>
    <row r="15">
      <c r="A15" s="17" t="inlineStr">
        <is>
          <t>What percentage of servers adhere to the change management process?</t>
        </is>
      </c>
      <c r="B15" s="17" t="inlineStr"/>
      <c r="E15">
        <f>IFERROR(VLOOKUP(B15, {"None", 0; "Up to 20%", 1; "Up to 40%", 2; "Up to 60%", 3; "Up to 80%", 3; "Up to 100%", 4}, 2, 0),0)</f>
        <v/>
      </c>
      <c r="F15" t="inlineStr">
        <is>
          <t>PR.IP</t>
        </is>
      </c>
      <c r="G15" t="inlineStr">
        <is>
          <t>PR.IP</t>
        </is>
      </c>
    </row>
    <row r="16">
      <c r="A16" s="17" t="inlineStr">
        <is>
          <t>What percentage of cloud-based endpoints adhere to the change management process?</t>
        </is>
      </c>
      <c r="B16" s="17" t="inlineStr"/>
      <c r="E16">
        <f>IFERROR(VLOOKUP(B16, {"None", 0; "Up to 20%", 1; "Up to 40%", 2; "Up to 60%", 3; "Up to 80%", 3; "Up to 100%", 4}, 2, 0),0)</f>
        <v/>
      </c>
      <c r="F16" t="inlineStr">
        <is>
          <t>PR.IP</t>
        </is>
      </c>
      <c r="G16" t="inlineStr">
        <is>
          <t>PR.IP</t>
        </is>
      </c>
    </row>
    <row r="17">
      <c r="A17" s="15" t="inlineStr">
        <is>
          <t>Cryptographic Controls</t>
        </is>
      </c>
      <c r="B17" s="16" t="n"/>
      <c r="C17" s="16" t="n"/>
      <c r="D17" s="16" t="n"/>
    </row>
    <row r="18">
      <c r="A18" s="17" t="inlineStr">
        <is>
          <t>Are qualified individuals formally accountable for endpoint cryptographic controls?</t>
        </is>
      </c>
      <c r="B18" s="17" t="inlineStr"/>
      <c r="E18">
        <f>IFERROR(VLOOKUP(B18, {"", 0; "No", 0; "Yes", 1}, 2, 0),0)</f>
        <v/>
      </c>
      <c r="F18" t="inlineStr">
        <is>
          <t>ID.AM</t>
        </is>
      </c>
      <c r="G18" t="inlineStr">
        <is>
          <t>GV.RR</t>
        </is>
      </c>
    </row>
    <row r="19">
      <c r="A19" s="17" t="inlineStr">
        <is>
          <t>Is there a formally documented policy defining cryptographic controls and requirements?</t>
        </is>
      </c>
      <c r="B19" s="17" t="inlineStr"/>
      <c r="E19">
        <f>IFERROR(VLOOKUP(B19, {"", 0; "No", 0; "Yes", 1}, 2, 0),0)</f>
        <v/>
      </c>
      <c r="F19" t="inlineStr">
        <is>
          <t>ID.GV</t>
        </is>
      </c>
      <c r="G19" t="inlineStr">
        <is>
          <t>GV.RM</t>
        </is>
      </c>
    </row>
    <row r="20">
      <c r="A20" s="17" t="inlineStr">
        <is>
          <t>Are SOPs for cryptographic controls documented?</t>
        </is>
      </c>
      <c r="B20" s="17" t="inlineStr"/>
      <c r="E20">
        <f>IFERROR(VLOOKUP(B20, {"", 0; "No", 0; "Yes", 1}, 2, 0),0)</f>
        <v/>
      </c>
      <c r="F20" t="inlineStr">
        <is>
          <t>PR.PT</t>
        </is>
      </c>
      <c r="G20" t="inlineStr">
        <is>
          <t>PR.PT</t>
        </is>
      </c>
    </row>
    <row r="21">
      <c r="A21" s="17" t="inlineStr">
        <is>
          <t>These SOPs are reviewed:</t>
        </is>
      </c>
      <c r="B21" s="17" t="inlineStr"/>
      <c r="E21">
        <f>IFERROR(VLOOKUP(B21, {"Never", 0; "Ad-hoc", 1; "Annually", 2; "Quarterly", 3; "Monthly", 4; "Weekly", 5}, 2, 0),0)</f>
        <v/>
      </c>
      <c r="F21" t="inlineStr">
        <is>
          <t>PR.PT</t>
        </is>
      </c>
      <c r="G21" t="inlineStr">
        <is>
          <t>GV.OV</t>
        </is>
      </c>
    </row>
    <row r="22">
      <c r="A22" s="17" t="inlineStr">
        <is>
          <t>Is there a process to validate endpoint compliance with cryptographic requirements?</t>
        </is>
      </c>
      <c r="B22" s="17" t="inlineStr"/>
      <c r="E22">
        <f>IFERROR(VLOOKUP(B22, {"", 0; "No", 0; "Yes", 1}, 2, 0),0)</f>
        <v/>
      </c>
      <c r="F22" t="inlineStr">
        <is>
          <t>DE.CM</t>
        </is>
      </c>
      <c r="G22" t="inlineStr">
        <is>
          <t>DE.CM</t>
        </is>
      </c>
    </row>
    <row r="23">
      <c r="A23" s="17" t="inlineStr">
        <is>
          <t>Does your cryptographic control policy cover key management?</t>
        </is>
      </c>
      <c r="B23" s="17" t="inlineStr"/>
      <c r="E23">
        <f>IFERROR(VLOOKUP(B23, {"", 0; "No", 0; "Yes", 1}, 2, 0),0)</f>
        <v/>
      </c>
      <c r="F23" t="inlineStr">
        <is>
          <t>PR.IP</t>
        </is>
      </c>
      <c r="G23" t="inlineStr">
        <is>
          <t>PR.IP</t>
        </is>
      </c>
    </row>
    <row r="24">
      <c r="A24" s="17" t="inlineStr">
        <is>
          <t>Does your key management policy cover the creation of keys in a pre-activated state?</t>
        </is>
      </c>
      <c r="B24" s="17" t="inlineStr"/>
      <c r="E24">
        <f>IFERROR(VLOOKUP(B24, {"", 0; "No", 0; "Yes", 1}, 2, 0),0)</f>
        <v/>
      </c>
      <c r="F24" t="inlineStr">
        <is>
          <t>PR.IP</t>
        </is>
      </c>
      <c r="G24" t="inlineStr">
        <is>
          <t>PR.IP</t>
        </is>
      </c>
    </row>
    <row r="25">
      <c r="A25" s="17" t="inlineStr">
        <is>
          <t>Does your key management policy cover remediation (including rotation) of compromised keys?</t>
        </is>
      </c>
      <c r="B25" s="17" t="inlineStr"/>
      <c r="E25">
        <f>IFERROR(VLOOKUP(B25, {"", 0; "No", 0; "Yes", 1}, 2, 0),0)</f>
        <v/>
      </c>
      <c r="F25" t="inlineStr">
        <is>
          <t>PR.IP</t>
        </is>
      </c>
      <c r="G25" t="inlineStr">
        <is>
          <t>PR.IP</t>
        </is>
      </c>
    </row>
    <row r="26">
      <c r="A26" s="17" t="inlineStr">
        <is>
          <t>Does your key management policy cover key revocation?</t>
        </is>
      </c>
      <c r="B26" s="17" t="inlineStr"/>
      <c r="E26">
        <f>IFERROR(VLOOKUP(B26, {"", 0; "No", 0; "Yes", 1}, 2, 0),0)</f>
        <v/>
      </c>
      <c r="F26" t="inlineStr">
        <is>
          <t>PR.IP</t>
        </is>
      </c>
      <c r="G26" t="inlineStr">
        <is>
          <t>PR.IP</t>
        </is>
      </c>
    </row>
    <row r="27">
      <c r="A27" s="17" t="inlineStr">
        <is>
          <t>Does your key management policy cover re-keying of data?</t>
        </is>
      </c>
      <c r="B27" s="17" t="inlineStr"/>
      <c r="E27">
        <f>IFERROR(VLOOKUP(B27, {"", 0; "No", 0; "Yes", 1}, 2, 0),0)</f>
        <v/>
      </c>
      <c r="F27" t="inlineStr">
        <is>
          <t>PR.IP</t>
        </is>
      </c>
      <c r="G27" t="inlineStr">
        <is>
          <t>PR.IP</t>
        </is>
      </c>
    </row>
    <row r="28">
      <c r="A28" s="17" t="inlineStr">
        <is>
          <t>Does your key management policy cover expiration of keys?</t>
        </is>
      </c>
      <c r="B28" s="17" t="inlineStr"/>
      <c r="E28">
        <f>IFERROR(VLOOKUP(B28, {"", 0; "No", 0; "Yes", 1}, 2, 0),0)</f>
        <v/>
      </c>
      <c r="F28" t="inlineStr">
        <is>
          <t>PR.IP</t>
        </is>
      </c>
      <c r="G28" t="inlineStr">
        <is>
          <t>PR.IP</t>
        </is>
      </c>
    </row>
    <row r="29">
      <c r="A29" s="17" t="inlineStr">
        <is>
          <t>Does your key management policy cover suspended key management?</t>
        </is>
      </c>
      <c r="B29" s="17" t="inlineStr"/>
      <c r="E29">
        <f>IFERROR(VLOOKUP(B29, {"", 0; "No", 0; "Yes", 1}, 2, 0),0)</f>
        <v/>
      </c>
      <c r="F29" t="inlineStr">
        <is>
          <t>PR.IP</t>
        </is>
      </c>
      <c r="G29" t="inlineStr">
        <is>
          <t>PR.IP</t>
        </is>
      </c>
    </row>
    <row r="30">
      <c r="A30" s="17" t="inlineStr">
        <is>
          <t>Does your key management policy cover HSMs?</t>
        </is>
      </c>
      <c r="B30" s="17" t="inlineStr"/>
      <c r="E30">
        <f>IFERROR(VLOOKUP(B30, {"", 0; "No", 0; "Yes", 1}, 2, 0),0)</f>
        <v/>
      </c>
      <c r="F30" t="inlineStr">
        <is>
          <t>PR.IP</t>
        </is>
      </c>
      <c r="G30" t="inlineStr">
        <is>
          <t>PR.IP</t>
        </is>
      </c>
    </row>
    <row r="31">
      <c r="A31" s="17" t="inlineStr">
        <is>
          <t>Are risk or regulatory requirements considered when defining the lifecycles for cryptographic keys?</t>
        </is>
      </c>
      <c r="B31" s="17" t="inlineStr"/>
      <c r="E31">
        <f>IFERROR(VLOOKUP(B31, {"", 0; "No", 0; "Yes", 1}, 2, 0),0)</f>
        <v/>
      </c>
      <c r="F31" t="inlineStr">
        <is>
          <t>ID.GV</t>
        </is>
      </c>
      <c r="G31" t="inlineStr">
        <is>
          <t>GV.OC</t>
        </is>
      </c>
    </row>
    <row r="32">
      <c r="A32" s="17" t="inlineStr">
        <is>
          <t>Are private keys centrally managed for all production environments?</t>
        </is>
      </c>
      <c r="B32" s="17" t="inlineStr"/>
      <c r="E32">
        <f>IFERROR(VLOOKUP(B32, {"", 0; "No", 0; "Yes", 1}, 2, 0),0)</f>
        <v/>
      </c>
      <c r="F32" t="inlineStr">
        <is>
          <t>PR.IP</t>
        </is>
      </c>
      <c r="G32" t="inlineStr">
        <is>
          <t>PR.IP</t>
        </is>
      </c>
    </row>
    <row r="33">
      <c r="A33" s="17" t="inlineStr">
        <is>
          <t>Do client endpoints use full disk encryption?</t>
        </is>
      </c>
      <c r="B33" s="17" t="inlineStr"/>
      <c r="E33">
        <f>IFERROR(VLOOKUP(B33, {"", 0; "No", 0; "Yes", 1}, 2, 0),0)</f>
        <v/>
      </c>
      <c r="F33" t="inlineStr">
        <is>
          <t>PR.DS</t>
        </is>
      </c>
      <c r="G33" t="inlineStr">
        <is>
          <t>PR.DS</t>
        </is>
      </c>
    </row>
    <row r="34">
      <c r="A34" s="17" t="inlineStr">
        <is>
          <t>Do servers use full disk encryption?</t>
        </is>
      </c>
      <c r="B34" s="17" t="inlineStr"/>
      <c r="E34">
        <f>IFERROR(VLOOKUP(B34, {"", 0; "No", 0; "Yes", 1}, 2, 0),0)</f>
        <v/>
      </c>
      <c r="F34" t="inlineStr">
        <is>
          <t>PR.DS</t>
        </is>
      </c>
      <c r="G34" t="inlineStr">
        <is>
          <t>PR.DS</t>
        </is>
      </c>
    </row>
    <row r="35">
      <c r="A35" s="17" t="inlineStr">
        <is>
          <t>Do cloud-based endpoints use "at rest" encryption?</t>
        </is>
      </c>
      <c r="B35" s="17" t="inlineStr"/>
      <c r="E35">
        <f>IFERROR(VLOOKUP(B35, {"", 0; "No", 0; "Yes", 1}, 2, 0),0)</f>
        <v/>
      </c>
      <c r="F35" t="inlineStr">
        <is>
          <t>PR.DS</t>
        </is>
      </c>
      <c r="G35" t="inlineStr">
        <is>
          <t>PR.DS</t>
        </is>
      </c>
    </row>
    <row r="36">
      <c r="A36" s="17" t="inlineStr">
        <is>
          <t>Have cryptographic requirements been documented and communicated with vendors and partners?</t>
        </is>
      </c>
      <c r="B36" s="17" t="inlineStr"/>
      <c r="E36">
        <f>IFERROR(VLOOKUP(B36, {"", 0; "No", 0; "Yes", 1}, 2, 0),0)</f>
        <v/>
      </c>
      <c r="F36" t="inlineStr">
        <is>
          <t>ID.SC</t>
        </is>
      </c>
      <c r="G36" t="inlineStr">
        <is>
          <t>GV.SC</t>
        </is>
      </c>
    </row>
    <row r="37">
      <c r="A37" s="15" t="inlineStr">
        <is>
          <t>Endpoint Hardening</t>
        </is>
      </c>
      <c r="B37" s="16" t="n"/>
      <c r="C37" s="16" t="n"/>
      <c r="D37" s="16" t="n"/>
    </row>
    <row r="38">
      <c r="A38" s="17" t="inlineStr">
        <is>
          <t>Are qualified individuals formally accountable for endpoint hardening?</t>
        </is>
      </c>
      <c r="B38" s="17" t="inlineStr"/>
      <c r="E38">
        <f>IFERROR(VLOOKUP(B38, {"", 0; "No", 0; "Yes", 1}, 2, 0),0)</f>
        <v/>
      </c>
      <c r="F38" t="inlineStr">
        <is>
          <t>ID.AM</t>
        </is>
      </c>
      <c r="G38" t="inlineStr">
        <is>
          <t>GV.RR</t>
        </is>
      </c>
    </row>
    <row r="39">
      <c r="A39" s="17" t="inlineStr">
        <is>
          <t>Is there a formally documented policy defining the endpoint hardening process?</t>
        </is>
      </c>
      <c r="B39" s="17" t="inlineStr"/>
      <c r="E39">
        <f>IFERROR(VLOOKUP(B39, {"", 0; "No", 0; "Yes", 1}, 2, 0),0)</f>
        <v/>
      </c>
      <c r="F39" t="inlineStr">
        <is>
          <t>ID.GV</t>
        </is>
      </c>
      <c r="G39" t="inlineStr">
        <is>
          <t>GV.RM</t>
        </is>
      </c>
    </row>
    <row r="40">
      <c r="A40" s="17" t="inlineStr">
        <is>
          <t>Are SOPs for endpoint hardening documented?</t>
        </is>
      </c>
      <c r="B40" s="17" t="inlineStr"/>
      <c r="E40">
        <f>IFERROR(VLOOKUP(B40, {"", 0; "No", 0; "Yes", 1}, 2, 0),0)</f>
        <v/>
      </c>
      <c r="F40" t="inlineStr">
        <is>
          <t>PR.PT</t>
        </is>
      </c>
      <c r="G40" t="inlineStr">
        <is>
          <t>PR.PT</t>
        </is>
      </c>
    </row>
    <row r="41">
      <c r="A41" s="17" t="inlineStr">
        <is>
          <t>These SOPs are reviewed:</t>
        </is>
      </c>
      <c r="B41" s="17" t="inlineStr"/>
      <c r="E41">
        <f>IFERROR(VLOOKUP(B41, {"Never", 0; "Ad-hoc", 1; "Annually", 2; "Quarterly", 3; "Monthly", 4; "Weekly", 5}, 2, 0),0)</f>
        <v/>
      </c>
      <c r="F41" t="inlineStr">
        <is>
          <t>PR.PT</t>
        </is>
      </c>
      <c r="G41" t="inlineStr">
        <is>
          <t>GV.OV</t>
        </is>
      </c>
    </row>
    <row r="42">
      <c r="A42" s="17" t="inlineStr">
        <is>
          <t>How frequently are hardening guidelines reviewed and updated?</t>
        </is>
      </c>
      <c r="B42" s="17" t="inlineStr"/>
      <c r="E42">
        <f>IFERROR(VLOOKUP(B42, {"Never", 0; "Ad-hoc", 1; "Annually", 2; "Quarterly", 3; "Monthly", 4; "Weekly", 5}, 2, 0),0)</f>
        <v/>
      </c>
      <c r="F42" t="inlineStr">
        <is>
          <t>PR.IP</t>
        </is>
      </c>
      <c r="G42" t="inlineStr">
        <is>
          <t>PR.IP</t>
        </is>
      </c>
    </row>
    <row r="43">
      <c r="A43" s="17" t="inlineStr">
        <is>
          <t>Is there a process in place to ensure endpoints adhere to hardening guidelines?</t>
        </is>
      </c>
      <c r="B43" s="17" t="inlineStr"/>
      <c r="E43">
        <f>IFERROR(VLOOKUP(B43, {"", 0; "No", 0; "Yes", 1}, 2, 0),0)</f>
        <v/>
      </c>
      <c r="F43" t="inlineStr">
        <is>
          <t>PR.IP</t>
        </is>
      </c>
      <c r="G43" t="inlineStr">
        <is>
          <t>PR.IP</t>
        </is>
      </c>
    </row>
    <row r="44">
      <c r="A44" s="17" t="inlineStr">
        <is>
          <t>What percentage of your critical endpoints adhere to your hardening guidelines?</t>
        </is>
      </c>
      <c r="B44" s="17" t="inlineStr"/>
      <c r="E44">
        <f>IFERROR(VLOOKUP(B44, {"None", 0; "Up to 20%", 1; "Up to 40%", 2; "Up to 60%", 3; "Up to 80%", 3; "Up to 100%", 4}, 2, 0),0)</f>
        <v/>
      </c>
      <c r="F44" t="inlineStr">
        <is>
          <t>PR.IP</t>
        </is>
      </c>
      <c r="G44" t="inlineStr">
        <is>
          <t>PR.IP</t>
        </is>
      </c>
    </row>
    <row r="45">
      <c r="A45" s="17" t="inlineStr">
        <is>
          <t>Is remote access to client endpoints managed through approved processes?</t>
        </is>
      </c>
      <c r="B45" s="17" t="inlineStr"/>
      <c r="E45">
        <f>IFERROR(VLOOKUP(B45, {"", 0; "No", 0; "Yes", 1}, 2, 0),0)</f>
        <v/>
      </c>
      <c r="F45" t="inlineStr">
        <is>
          <t>PR.AC</t>
        </is>
      </c>
      <c r="G45" t="inlineStr">
        <is>
          <t>PR.AA</t>
        </is>
      </c>
    </row>
    <row r="46">
      <c r="A46" s="17" t="inlineStr">
        <is>
          <t>Is remote access to client endpoints managed through centralized processes?</t>
        </is>
      </c>
      <c r="B46" s="17" t="inlineStr"/>
      <c r="E46">
        <f>IFERROR(VLOOKUP(B46, {"", 0; "No", 0; "Yes", 1}, 2, 0),0)</f>
        <v/>
      </c>
      <c r="F46" t="inlineStr">
        <is>
          <t>PR.AC</t>
        </is>
      </c>
      <c r="G46" t="inlineStr">
        <is>
          <t>PR.IR</t>
        </is>
      </c>
    </row>
    <row r="47">
      <c r="A47" s="17" t="inlineStr">
        <is>
          <t>Is remote access to servers managed through approved processes?</t>
        </is>
      </c>
      <c r="B47" s="17" t="inlineStr"/>
      <c r="E47">
        <f>IFERROR(VLOOKUP(B47, {"", 0; "No", 0; "Yes", 1}, 2, 0),0)</f>
        <v/>
      </c>
      <c r="F47" t="inlineStr">
        <is>
          <t>PR.AC</t>
        </is>
      </c>
      <c r="G47" t="inlineStr">
        <is>
          <t>PR.AA</t>
        </is>
      </c>
    </row>
    <row r="48">
      <c r="A48" s="17" t="inlineStr">
        <is>
          <t>Is remote access to servers managed through centralized processes?</t>
        </is>
      </c>
      <c r="B48" s="17" t="inlineStr"/>
      <c r="E48">
        <f>IFERROR(VLOOKUP(B48, {"", 0; "No", 0; "Yes", 1}, 2, 0),0)</f>
        <v/>
      </c>
      <c r="F48" t="inlineStr">
        <is>
          <t>PR.AC</t>
        </is>
      </c>
      <c r="G48" t="inlineStr">
        <is>
          <t>PR.IR</t>
        </is>
      </c>
    </row>
    <row r="49">
      <c r="A49" s="17" t="inlineStr">
        <is>
          <t>Is remote access to cloud-based endpoints managed through approved processes?</t>
        </is>
      </c>
      <c r="B49" s="17" t="inlineStr"/>
      <c r="E49">
        <f>IFERROR(VLOOKUP(B49, {"", 0; "No", 0; "Yes", 1}, 2, 0),0)</f>
        <v/>
      </c>
      <c r="F49" t="inlineStr">
        <is>
          <t>PR.AC</t>
        </is>
      </c>
      <c r="G49" t="inlineStr">
        <is>
          <t>PR.AA</t>
        </is>
      </c>
    </row>
    <row r="50">
      <c r="A50" s="17" t="inlineStr">
        <is>
          <t>Is remote access to cloud-based endpoints managed through centralized processes?</t>
        </is>
      </c>
      <c r="B50" s="17" t="inlineStr"/>
      <c r="E50">
        <f>IFERROR(VLOOKUP(B50, {"", 0; "No", 0; "Yes", 1}, 2, 0),0)</f>
        <v/>
      </c>
      <c r="F50" t="inlineStr">
        <is>
          <t>PR.AC</t>
        </is>
      </c>
      <c r="G50" t="inlineStr">
        <is>
          <t>PR.IR</t>
        </is>
      </c>
    </row>
    <row r="51">
      <c r="A51" s="17" t="inlineStr">
        <is>
          <t>Is functionality on client endpoints limited based on the principle of least functionality?</t>
        </is>
      </c>
      <c r="B51" s="17" t="inlineStr"/>
      <c r="E51">
        <f>IFERROR(VLOOKUP(B51, {"", 0; "No", 0; "Yes", 1}, 2, 0),0)</f>
        <v/>
      </c>
      <c r="F51" t="inlineStr">
        <is>
          <t>PR.PT</t>
        </is>
      </c>
      <c r="G51" t="inlineStr">
        <is>
          <t>PR.PS</t>
        </is>
      </c>
    </row>
    <row r="52">
      <c r="A52" s="17" t="inlineStr">
        <is>
          <t>Is functionality on servers limited based on the principle of least functionality?</t>
        </is>
      </c>
      <c r="B52" s="17" t="inlineStr"/>
      <c r="E52">
        <f>IFERROR(VLOOKUP(B52, {"", 0; "No", 0; "Yes", 1}, 2, 0),0)</f>
        <v/>
      </c>
      <c r="F52" t="inlineStr">
        <is>
          <t>PR.PT</t>
        </is>
      </c>
      <c r="G52" t="inlineStr">
        <is>
          <t>PR.PS</t>
        </is>
      </c>
    </row>
    <row r="53">
      <c r="A53" s="17" t="inlineStr">
        <is>
          <t>Is functionality on cloud-based endpoints limited based on the principle of least functionality?</t>
        </is>
      </c>
      <c r="B53" s="17" t="inlineStr"/>
      <c r="E53">
        <f>IFERROR(VLOOKUP(B53, {"", 0; "No", 0; "Yes", 1}, 2, 0),0)</f>
        <v/>
      </c>
      <c r="F53" t="inlineStr">
        <is>
          <t>PR.PT</t>
        </is>
      </c>
      <c r="G53" t="inlineStr">
        <is>
          <t>PR.PS</t>
        </is>
      </c>
    </row>
    <row r="54">
      <c r="A54" s="17" t="inlineStr">
        <is>
          <t>Is there a process to ensure endpoints are created from approved configurations/images?</t>
        </is>
      </c>
      <c r="B54" s="17" t="inlineStr"/>
      <c r="E54">
        <f>IFERROR(VLOOKUP(B54, {"", 0; "No", 0; "Yes", 1}, 2, 0),0)</f>
        <v/>
      </c>
      <c r="F54" t="inlineStr">
        <is>
          <t>PR.IP</t>
        </is>
      </c>
      <c r="G54" t="inlineStr">
        <is>
          <t>PR.IP</t>
        </is>
      </c>
    </row>
    <row r="55">
      <c r="A55" s="17" t="inlineStr">
        <is>
          <t>Are approved configurations/images maintained?</t>
        </is>
      </c>
      <c r="B55" s="17" t="inlineStr"/>
      <c r="E55">
        <f>IFERROR(VLOOKUP(B55, {"", 0; "No", 0; "Yes", 1}, 2, 0),0)</f>
        <v/>
      </c>
      <c r="F55" t="inlineStr">
        <is>
          <t>PR.IP</t>
        </is>
      </c>
      <c r="G55" t="inlineStr">
        <is>
          <t>PR.IP</t>
        </is>
      </c>
    </row>
    <row r="56">
      <c r="A56" s="17" t="inlineStr">
        <is>
          <t>How frequently are approved configurations/images reviewed and updated?</t>
        </is>
      </c>
      <c r="B56" s="17" t="inlineStr"/>
      <c r="E56">
        <f>IFERROR(VLOOKUP(B56, {"Never", 0; "Ad-hoc", 1; "Annually", 2; "Quarterly", 3; "Monthly", 4; "Weekly", 5}, 2, 0),0)</f>
        <v/>
      </c>
      <c r="F56" t="inlineStr">
        <is>
          <t>PR.IP</t>
        </is>
      </c>
      <c r="G56" t="inlineStr">
        <is>
          <t>PR.IP</t>
        </is>
      </c>
    </row>
    <row r="57">
      <c r="A57" s="17" t="inlineStr">
        <is>
          <t>Do you use incident post-mortems (or lessons learned) to influence and update hardening guidelines and documentation?</t>
        </is>
      </c>
      <c r="B57" s="17" t="inlineStr"/>
      <c r="E57">
        <f>IFERROR(VLOOKUP(B57, {"", 0; "No", 0; "Yes", 1}, 2, 0),0)</f>
        <v/>
      </c>
      <c r="F57" t="inlineStr">
        <is>
          <t>RS.IM</t>
        </is>
      </c>
      <c r="G57" t="inlineStr">
        <is>
          <t>RS.IM</t>
        </is>
      </c>
    </row>
    <row r="58">
      <c r="A58" s="17" t="inlineStr">
        <is>
          <t>Do you use incident post-mortems (or lessons learned) to influence and update response plans?</t>
        </is>
      </c>
      <c r="B58" s="17" t="inlineStr"/>
      <c r="E58">
        <f>IFERROR(VLOOKUP(B58, {"", 0; "No", 0; "Yes", 1}, 2, 0),0)</f>
        <v/>
      </c>
      <c r="F58" t="inlineStr">
        <is>
          <t>RS.MI</t>
        </is>
      </c>
      <c r="G58" t="inlineStr">
        <is>
          <t>RS.MI</t>
        </is>
      </c>
    </row>
    <row r="59">
      <c r="A59" s="17" t="inlineStr">
        <is>
          <t>Do client endpoints adhere to a removeable media policy?</t>
        </is>
      </c>
      <c r="B59" s="17" t="inlineStr"/>
      <c r="E59">
        <f>IFERROR(VLOOKUP(B59, {"", 0; "No", 0; "Yes", 1}, 2, 0),0)</f>
        <v/>
      </c>
      <c r="F59" t="inlineStr">
        <is>
          <t>PR.PT</t>
        </is>
      </c>
      <c r="G59" t="inlineStr">
        <is>
          <t>PR.PT</t>
        </is>
      </c>
    </row>
    <row r="60">
      <c r="A60" s="17" t="inlineStr">
        <is>
          <t>Do servers adhere to a removeable media policy?</t>
        </is>
      </c>
      <c r="B60" s="17" t="inlineStr"/>
      <c r="E60">
        <f>IFERROR(VLOOKUP(B60, {"", 0; "No", 0; "Yes", 1}, 2, 0),0)</f>
        <v/>
      </c>
      <c r="F60" t="inlineStr">
        <is>
          <t>PR.PT</t>
        </is>
      </c>
      <c r="G60" t="inlineStr">
        <is>
          <t>PR.PT</t>
        </is>
      </c>
    </row>
    <row r="61">
      <c r="A61" s="17" t="inlineStr">
        <is>
          <t>What percentage of endpoints have DLP monitoring and controls in place?</t>
        </is>
      </c>
      <c r="B61" s="17" t="inlineStr"/>
      <c r="E61">
        <f>IFERROR(VLOOKUP(B61, {"None", 0; "Up to 20%", 1; "Up to 40%", 2; "Up to 60%", 3; "Up to 80%", 3; "Up to 100%", 4}, 2, 0),0)</f>
        <v/>
      </c>
      <c r="F61" t="inlineStr">
        <is>
          <t>PR.DS</t>
        </is>
      </c>
      <c r="G61" t="inlineStr">
        <is>
          <t>PR.DS</t>
        </is>
      </c>
    </row>
    <row r="62">
      <c r="A62" s="15" t="inlineStr">
        <is>
          <t>Endpoint Inventory</t>
        </is>
      </c>
      <c r="B62" s="16" t="n"/>
      <c r="C62" s="16" t="n"/>
      <c r="D62" s="16" t="n"/>
    </row>
    <row r="63">
      <c r="A63" s="17" t="inlineStr">
        <is>
          <t>Are qualified individuals formally accountable for the endpoint inventory process?</t>
        </is>
      </c>
      <c r="B63" s="17" t="inlineStr"/>
      <c r="E63">
        <f>IFERROR(VLOOKUP(B63, {"", 0; "No", 0; "Yes", 1}, 2, 0),0)</f>
        <v/>
      </c>
      <c r="F63" t="inlineStr">
        <is>
          <t>ID.AM</t>
        </is>
      </c>
      <c r="G63" t="inlineStr">
        <is>
          <t>GV.RR</t>
        </is>
      </c>
    </row>
    <row r="64">
      <c r="A64" s="17" t="inlineStr">
        <is>
          <t>Is there a formally documented policy defining the endpoint inventory process?</t>
        </is>
      </c>
      <c r="B64" s="17" t="inlineStr"/>
      <c r="E64">
        <f>IFERROR(VLOOKUP(B64, {"", 0; "No", 0; "Yes", 1}, 2, 0),0)</f>
        <v/>
      </c>
      <c r="F64" t="inlineStr">
        <is>
          <t>ID.GV</t>
        </is>
      </c>
      <c r="G64" t="inlineStr">
        <is>
          <t>GV.RM</t>
        </is>
      </c>
    </row>
    <row r="65">
      <c r="A65" s="17" t="inlineStr">
        <is>
          <t>Are SOPs for endpoint inventory use documented?</t>
        </is>
      </c>
      <c r="B65" s="17" t="inlineStr"/>
      <c r="E65">
        <f>IFERROR(VLOOKUP(B65, {"", 0; "No", 0; "Yes", 1}, 2, 0),0)</f>
        <v/>
      </c>
      <c r="F65" t="inlineStr">
        <is>
          <t>PR.PT</t>
        </is>
      </c>
      <c r="G65" t="inlineStr">
        <is>
          <t>PR.PT</t>
        </is>
      </c>
    </row>
    <row r="66">
      <c r="A66" s="17" t="inlineStr">
        <is>
          <t>These SOPs are reviewed:</t>
        </is>
      </c>
      <c r="B66" s="17" t="inlineStr"/>
      <c r="E66">
        <f>IFERROR(VLOOKUP(B66, {"Never", 0; "Ad-hoc", 1; "Annually", 2; "Quarterly", 3; "Monthly", 4; "Weekly", 5}, 2, 0),0)</f>
        <v/>
      </c>
      <c r="F66" t="inlineStr">
        <is>
          <t>PR.PT</t>
        </is>
      </c>
      <c r="G66" t="inlineStr">
        <is>
          <t>GV.OV</t>
        </is>
      </c>
    </row>
    <row r="67">
      <c r="A67" s="17" t="inlineStr">
        <is>
          <t>Is there a central inventory of all endpoints in the organization?</t>
        </is>
      </c>
      <c r="B67" s="17" t="inlineStr"/>
      <c r="E67">
        <f>IFERROR(VLOOKUP(B67, {"", 0; "No", 0; "Yes", 1}, 2, 0),0)</f>
        <v/>
      </c>
      <c r="F67" t="inlineStr">
        <is>
          <t>ID.AM</t>
        </is>
      </c>
      <c r="G67" t="inlineStr">
        <is>
          <t>ID.AM</t>
        </is>
      </c>
    </row>
    <row r="68">
      <c r="A68" s="17" t="inlineStr">
        <is>
          <t>Does the inventory cover endpoint clients and workdstations?</t>
        </is>
      </c>
      <c r="B68" s="17" t="inlineStr"/>
      <c r="E68">
        <f>IFERROR(VLOOKUP(B68, {"", 0; "No", 0; "Yes", 1}, 2, 0),0)</f>
        <v/>
      </c>
      <c r="F68" t="inlineStr">
        <is>
          <t>ID.AM</t>
        </is>
      </c>
      <c r="G68" t="inlineStr">
        <is>
          <t>ID.AM</t>
        </is>
      </c>
    </row>
    <row r="69">
      <c r="A69" s="17" t="inlineStr">
        <is>
          <t>Does the inventory cover servers?</t>
        </is>
      </c>
      <c r="B69" s="17" t="inlineStr"/>
      <c r="E69">
        <f>IFERROR(VLOOKUP(B69, {"", 0; "No", 0; "Yes", 1}, 2, 0),0)</f>
        <v/>
      </c>
      <c r="F69" t="inlineStr">
        <is>
          <t>ID.AM</t>
        </is>
      </c>
      <c r="G69" t="inlineStr">
        <is>
          <t>ID.AM</t>
        </is>
      </c>
    </row>
    <row r="70">
      <c r="A70" s="17" t="inlineStr">
        <is>
          <t>Does the inventory cover cloud-based endpoints?</t>
        </is>
      </c>
      <c r="B70" s="17" t="inlineStr"/>
      <c r="E70">
        <f>IFERROR(VLOOKUP(B70, {"", 0; "No", 0; "Yes", 1}, 2, 0),0)</f>
        <v/>
      </c>
      <c r="F70" t="inlineStr">
        <is>
          <t>ID.AM</t>
        </is>
      </c>
      <c r="G70" t="inlineStr">
        <is>
          <t>ID.AM</t>
        </is>
      </c>
    </row>
    <row r="71">
      <c r="A71" s="17" t="inlineStr">
        <is>
          <t>Does the inventory define what constitutes a critical endpoint or server?</t>
        </is>
      </c>
      <c r="B71" s="17" t="inlineStr"/>
      <c r="E71">
        <f>IFERROR(VLOOKUP(B71, {"", 0; "No", 0; "Yes", 1}, 2, 0),0)</f>
        <v/>
      </c>
      <c r="F71" t="inlineStr">
        <is>
          <t>ID.AM</t>
        </is>
      </c>
      <c r="G71" t="inlineStr">
        <is>
          <t>ID.AM</t>
        </is>
      </c>
    </row>
    <row r="72">
      <c r="A72" s="17" t="inlineStr">
        <is>
          <t>How frequently is the inventory updated?</t>
        </is>
      </c>
      <c r="B72" s="17" t="inlineStr"/>
      <c r="E72">
        <f>IFERROR(VLOOKUP(B72, {"Never", 0; "Ad-hoc", 1; "Annually", 2; "Quarterly", 3; "Monthly", 4; "Weekly", 5}, 2, 0),0)</f>
        <v/>
      </c>
      <c r="F72" t="inlineStr">
        <is>
          <t>ID.AM</t>
        </is>
      </c>
      <c r="G72" t="inlineStr">
        <is>
          <t>ID.AM</t>
        </is>
      </c>
    </row>
    <row r="73">
      <c r="A73" s="17" t="inlineStr">
        <is>
          <t>How many of your endpoints are currently covered in this inventory?</t>
        </is>
      </c>
      <c r="B73" s="17" t="inlineStr"/>
      <c r="E73">
        <f>IFERROR(VLOOKUP(B73, {"None", 0; "Up to 20%", 1; "Up to 40%", 2; "Up to 60%", 3; "Up to 80%", 3; "Up to 100%", 4}, 2, 0),0)</f>
        <v/>
      </c>
      <c r="F73" t="inlineStr">
        <is>
          <t>ID.AM</t>
        </is>
      </c>
      <c r="G73" t="inlineStr">
        <is>
          <t>ID.AM</t>
        </is>
      </c>
    </row>
    <row r="74">
      <c r="A74" s="15" t="inlineStr">
        <is>
          <t>Log Management</t>
        </is>
      </c>
      <c r="B74" s="16" t="n"/>
      <c r="C74" s="16" t="n"/>
      <c r="D74" s="16" t="n"/>
    </row>
    <row r="75">
      <c r="A75" s="17" t="inlineStr">
        <is>
          <t>Are qualified individuals formally accountable for log management process?</t>
        </is>
      </c>
      <c r="B75" s="17" t="inlineStr"/>
      <c r="E75">
        <f>IFERROR(VLOOKUP(B75, {"", 0; "No", 0; "Yes", 1}, 2, 0),0)</f>
        <v/>
      </c>
      <c r="F75" t="inlineStr">
        <is>
          <t>ID.AM</t>
        </is>
      </c>
      <c r="G75" t="inlineStr">
        <is>
          <t>GV.RR</t>
        </is>
      </c>
    </row>
    <row r="76">
      <c r="A76" s="17" t="inlineStr">
        <is>
          <t>Is there a formally documented policy defining log management process?</t>
        </is>
      </c>
      <c r="B76" s="17" t="inlineStr"/>
      <c r="E76">
        <f>IFERROR(VLOOKUP(B76, {"", 0; "No", 0; "Yes", 1}, 2, 0),0)</f>
        <v/>
      </c>
      <c r="F76" t="inlineStr">
        <is>
          <t>ID.GV</t>
        </is>
      </c>
      <c r="G76" t="inlineStr">
        <is>
          <t>GV.RM</t>
        </is>
      </c>
    </row>
    <row r="77">
      <c r="A77" s="17" t="inlineStr">
        <is>
          <t>Are SOPs for log management documented?</t>
        </is>
      </c>
      <c r="B77" s="17" t="inlineStr"/>
      <c r="E77">
        <f>IFERROR(VLOOKUP(B77, {"", 0; "No", 0; "Yes", 1}, 2, 0),0)</f>
        <v/>
      </c>
      <c r="F77" t="inlineStr">
        <is>
          <t>PR.PT</t>
        </is>
      </c>
      <c r="G77" t="inlineStr">
        <is>
          <t>PR.PT</t>
        </is>
      </c>
    </row>
    <row r="78">
      <c r="A78" s="17" t="inlineStr">
        <is>
          <t>These SOPs are reviewed:</t>
        </is>
      </c>
      <c r="B78" s="17" t="inlineStr"/>
      <c r="E78">
        <f>IFERROR(VLOOKUP(B78, {"Never", 0; "Ad-hoc", 1; "Annually", 2; "Quarterly", 3; "Monthly", 4; "Weekly", 5}, 2, 0),0)</f>
        <v/>
      </c>
      <c r="F78" t="inlineStr">
        <is>
          <t>PR.PT</t>
        </is>
      </c>
      <c r="G78" t="inlineStr">
        <is>
          <t>GV.OV</t>
        </is>
      </c>
    </row>
    <row r="79">
      <c r="A79" s="17" t="inlineStr">
        <is>
          <t>Does your SOP define criteria for using and collecting the most effective verbosity levels in logs?</t>
        </is>
      </c>
      <c r="B79" s="17" t="inlineStr"/>
      <c r="E79">
        <f>IFERROR(VLOOKUP(B79, {"", 0; "No", 0; "Yes", 1}, 2, 0),0)</f>
        <v/>
      </c>
      <c r="F79" t="inlineStr">
        <is>
          <t>PR.PT</t>
        </is>
      </c>
      <c r="G79" t="inlineStr">
        <is>
          <t>PR.PT</t>
        </is>
      </c>
    </row>
    <row r="80">
      <c r="A80" s="17" t="inlineStr">
        <is>
          <t>Does your SOP define controls to protect logs from unauthorized access?</t>
        </is>
      </c>
      <c r="B80" s="17" t="inlineStr"/>
      <c r="E80">
        <f>IFERROR(VLOOKUP(B80, {"", 0; "No", 0; "Yes", 1}, 2, 0),0)</f>
        <v/>
      </c>
      <c r="F80" t="inlineStr">
        <is>
          <t>PR.AC</t>
        </is>
      </c>
      <c r="G80" t="inlineStr">
        <is>
          <t>PR.AA</t>
        </is>
      </c>
    </row>
    <row r="81">
      <c r="A81" s="17" t="inlineStr">
        <is>
          <t>Do you keep a comprehensive inventory of all endpoints which have logging enabled?</t>
        </is>
      </c>
      <c r="B81" s="17" t="inlineStr"/>
      <c r="E81">
        <f>IFERROR(VLOOKUP(B81, {"", 0; "No", 0; "Yes", 1}, 2, 0),0)</f>
        <v/>
      </c>
      <c r="F81" t="inlineStr">
        <is>
          <t>PR.PT</t>
        </is>
      </c>
      <c r="G81" t="inlineStr">
        <is>
          <t>PR.PT</t>
        </is>
      </c>
    </row>
    <row r="82">
      <c r="A82" s="17" t="inlineStr">
        <is>
          <t>Are client endpoint logs maintained in a central location?</t>
        </is>
      </c>
      <c r="B82" s="17" t="inlineStr"/>
      <c r="E82">
        <f>IFERROR(VLOOKUP(B82, {"", 0; "No", 0; "Yes", 1}, 2, 0),0)</f>
        <v/>
      </c>
      <c r="F82" t="inlineStr">
        <is>
          <t>PR.PT</t>
        </is>
      </c>
      <c r="G82" t="inlineStr">
        <is>
          <t>PR.PT</t>
        </is>
      </c>
    </row>
    <row r="83">
      <c r="A83" s="17" t="inlineStr">
        <is>
          <t>Are server logs maintained in a central location?</t>
        </is>
      </c>
      <c r="B83" s="17" t="inlineStr"/>
      <c r="E83">
        <f>IFERROR(VLOOKUP(B83, {"", 0; "No", 0; "Yes", 1}, 2, 0),0)</f>
        <v/>
      </c>
      <c r="F83" t="inlineStr">
        <is>
          <t>PR.PT</t>
        </is>
      </c>
      <c r="G83" t="inlineStr">
        <is>
          <t>PR.PT</t>
        </is>
      </c>
    </row>
    <row r="84">
      <c r="A84" s="17" t="inlineStr">
        <is>
          <t>Are cloud-based endpoint logs maintained in a central location?</t>
        </is>
      </c>
      <c r="B84" s="17" t="inlineStr"/>
      <c r="E84">
        <f>IFERROR(VLOOKUP(B84, {"", 0; "No", 0; "Yes", 1}, 2, 0),0)</f>
        <v/>
      </c>
      <c r="F84" t="inlineStr">
        <is>
          <t>PR.PT</t>
        </is>
      </c>
      <c r="G84" t="inlineStr">
        <is>
          <t>PR.PT</t>
        </is>
      </c>
    </row>
    <row r="85">
      <c r="A85" s="17" t="inlineStr">
        <is>
          <t>Are logs ingested into a log management system for analysis?</t>
        </is>
      </c>
      <c r="B85" s="17" t="inlineStr"/>
      <c r="E85">
        <f>IFERROR(VLOOKUP(B85, {"", 0; "No", 0; "Yes", 1}, 2, 0),0)</f>
        <v/>
      </c>
      <c r="F85" t="inlineStr">
        <is>
          <t>PR.PT</t>
        </is>
      </c>
      <c r="G85" t="inlineStr">
        <is>
          <t>PR.PT</t>
        </is>
      </c>
    </row>
    <row r="86">
      <c r="A86" s="17" t="inlineStr">
        <is>
          <t>Is NTP utilized to ensure standardization of logs across networks</t>
        </is>
      </c>
      <c r="B86" s="17" t="inlineStr"/>
      <c r="E86">
        <f>IFERROR(VLOOKUP(B86, {"", 0; "No", 0; "Yes", 1}, 2, 0),0)</f>
        <v/>
      </c>
      <c r="F86" t="inlineStr">
        <is>
          <t>PR.PT</t>
        </is>
      </c>
      <c r="G86" t="inlineStr">
        <is>
          <t>PR.PT</t>
        </is>
      </c>
    </row>
    <row r="87">
      <c r="A87" s="17" t="inlineStr">
        <is>
          <t>What percentage of your network devices and cloud services are synced to the same NTP source?</t>
        </is>
      </c>
      <c r="B87" s="17" t="inlineStr"/>
      <c r="E87">
        <f>IFERROR(VLOOKUP(B87, {"None", 0; "Up to 20%", 1; "Up to 40%", 2; "Up to 60%", 3; "Up to 80%", 3; "Up to 100%", 4}, 2, 0),0)</f>
        <v/>
      </c>
      <c r="F87" t="inlineStr">
        <is>
          <t>PR.PT</t>
        </is>
      </c>
      <c r="G87" t="inlineStr">
        <is>
          <t>PR.PT</t>
        </is>
      </c>
    </row>
    <row r="88">
      <c r="A88" s="15" t="inlineStr">
        <is>
          <t>Patching</t>
        </is>
      </c>
      <c r="B88" s="16" t="n"/>
      <c r="C88" s="16" t="n"/>
      <c r="D88" s="16" t="n"/>
    </row>
    <row r="89">
      <c r="A89" s="17" t="inlineStr">
        <is>
          <t>Are qualified individuals formally accountable for the endpoint patching process?</t>
        </is>
      </c>
      <c r="B89" s="17" t="inlineStr"/>
      <c r="E89">
        <f>IFERROR(VLOOKUP(B89, {"", 0; "No", 0; "Yes", 1}, 2, 0),0)</f>
        <v/>
      </c>
      <c r="F89" t="inlineStr">
        <is>
          <t>ID.AM</t>
        </is>
      </c>
      <c r="G89" t="inlineStr">
        <is>
          <t>GV.RR</t>
        </is>
      </c>
    </row>
    <row r="90">
      <c r="A90" s="17" t="inlineStr">
        <is>
          <t>Is there a formally documented policy defining the endpoint patching process?</t>
        </is>
      </c>
      <c r="B90" s="17" t="inlineStr"/>
      <c r="E90">
        <f>IFERROR(VLOOKUP(B90, {"", 0; "No", 0; "Yes", 1}, 2, 0),0)</f>
        <v/>
      </c>
      <c r="F90" t="inlineStr">
        <is>
          <t>ID.GV</t>
        </is>
      </c>
      <c r="G90" t="inlineStr">
        <is>
          <t>GV.RM</t>
        </is>
      </c>
    </row>
    <row r="91">
      <c r="A91" s="17" t="inlineStr">
        <is>
          <t>Are SOPs for endpoint patching documented?</t>
        </is>
      </c>
      <c r="B91" s="17" t="inlineStr"/>
      <c r="E91">
        <f>IFERROR(VLOOKUP(B91, {"", 0; "No", 0; "Yes", 1}, 2, 0),0)</f>
        <v/>
      </c>
      <c r="F91" t="inlineStr">
        <is>
          <t>PR.PT</t>
        </is>
      </c>
      <c r="G91" t="inlineStr">
        <is>
          <t>PR.PT</t>
        </is>
      </c>
    </row>
    <row r="92">
      <c r="A92" s="17" t="inlineStr">
        <is>
          <t>These SOPs are reviewed:</t>
        </is>
      </c>
      <c r="B92" s="17" t="inlineStr"/>
      <c r="E92">
        <f>IFERROR(VLOOKUP(B92, {"Never", 0; "Ad-hoc", 1; "Annually", 2; "Quarterly", 3; "Monthly", 4; "Weekly", 5}, 2, 0),0)</f>
        <v/>
      </c>
      <c r="F92" t="inlineStr">
        <is>
          <t>PR.PT</t>
        </is>
      </c>
      <c r="G92" t="inlineStr">
        <is>
          <t>GV.OV</t>
        </is>
      </c>
    </row>
    <row r="93">
      <c r="A93" s="17" t="inlineStr">
        <is>
          <t>Do you monitor for the availability of security patches?</t>
        </is>
      </c>
      <c r="B93" s="17" t="inlineStr"/>
      <c r="E93">
        <f>IFERROR(VLOOKUP(B93, {"", 0; "No", 0; "Yes", 1}, 2, 0),0)</f>
        <v/>
      </c>
      <c r="F93" t="inlineStr">
        <is>
          <t>PR.IP</t>
        </is>
      </c>
      <c r="G93" t="inlineStr">
        <is>
          <t>PR.IP</t>
        </is>
      </c>
    </row>
    <row r="94">
      <c r="A94" s="17" t="inlineStr">
        <is>
          <t>Do you have patching SLAs?</t>
        </is>
      </c>
      <c r="B94" s="17" t="inlineStr"/>
      <c r="E94">
        <f>IFERROR(VLOOKUP(B94, {"", 0; "No", 0; "Yes", 1}, 2, 0),0)</f>
        <v/>
      </c>
      <c r="F94" t="inlineStr">
        <is>
          <t>PR.IP</t>
        </is>
      </c>
      <c r="G94" t="inlineStr">
        <is>
          <t>PR.IP</t>
        </is>
      </c>
    </row>
    <row r="95">
      <c r="A95" s="17" t="inlineStr">
        <is>
          <t>Are patch deployments prioritized based on risk and features?</t>
        </is>
      </c>
      <c r="B95" s="17" t="inlineStr"/>
      <c r="E95">
        <f>IFERROR(VLOOKUP(B95, {"", 0; "No", 0; "Yes", 1}, 2, 0),0)</f>
        <v/>
      </c>
      <c r="F95" t="inlineStr">
        <is>
          <t>PR.IP</t>
        </is>
      </c>
      <c r="G95" t="inlineStr">
        <is>
          <t>PR.IP</t>
        </is>
      </c>
    </row>
    <row r="96">
      <c r="A96" s="17" t="inlineStr">
        <is>
          <t>Do you automatically rescan for vulnerabilities following patching?</t>
        </is>
      </c>
      <c r="B96" s="17" t="inlineStr"/>
      <c r="E96">
        <f>IFERROR(VLOOKUP(B96, {"", 0; "No", 0; "Yes", 1}, 2, 0),0)</f>
        <v/>
      </c>
      <c r="F96" t="inlineStr">
        <is>
          <t>DE.CM</t>
        </is>
      </c>
      <c r="G96" t="inlineStr">
        <is>
          <t>ID.RA</t>
        </is>
      </c>
    </row>
    <row r="97">
      <c r="A97" s="17" t="inlineStr">
        <is>
          <t>Do you have a process to confirm endpoints have been properly patched?</t>
        </is>
      </c>
      <c r="B97" s="17" t="inlineStr"/>
      <c r="E97">
        <f>IFERROR(VLOOKUP(B97, {"", 0; "No", 0; "Yes", 1}, 2, 0),0)</f>
        <v/>
      </c>
      <c r="F97" t="inlineStr">
        <is>
          <t>DE.CM</t>
        </is>
      </c>
      <c r="G97" t="inlineStr">
        <is>
          <t>ID.RA</t>
        </is>
      </c>
    </row>
    <row r="98">
      <c r="A98" s="17" t="inlineStr">
        <is>
          <t>Are patches reviewed by your security team before they are deployed?</t>
        </is>
      </c>
      <c r="B98" s="17" t="inlineStr"/>
      <c r="E98">
        <f>IFERROR(VLOOKUP(B98, {"", 0; "No", 0; "Yes", 1}, 2, 0),0)</f>
        <v/>
      </c>
      <c r="F98" t="inlineStr">
        <is>
          <t>DE.CM</t>
        </is>
      </c>
      <c r="G98" t="inlineStr">
        <is>
          <t>ID.RA</t>
        </is>
      </c>
    </row>
    <row r="99">
      <c r="A99" s="17" t="inlineStr">
        <is>
          <t>What percentage of client endpoints with available patches have been patched in the past 30 days?</t>
        </is>
      </c>
      <c r="B99" s="17" t="inlineStr"/>
      <c r="E99">
        <f>IFERROR(VLOOKUP(B99, {"None", 0; "Up to 20%", 1; "Up to 40%", 2; "Up to 60%", 3; "Up to 80%", 3; "Up to 100%", 4}, 2, 0),0)</f>
        <v/>
      </c>
      <c r="F99" t="inlineStr">
        <is>
          <t>DE.CM</t>
        </is>
      </c>
      <c r="G99" t="inlineStr">
        <is>
          <t>ID.RA</t>
        </is>
      </c>
    </row>
    <row r="100">
      <c r="A100" s="17" t="inlineStr">
        <is>
          <t>What percentage of servers with available patches have been patched in the past 30 days?</t>
        </is>
      </c>
      <c r="B100" s="17" t="inlineStr"/>
      <c r="E100">
        <f>IFERROR(VLOOKUP(B100, {"None", 0; "Up to 20%", 1; "Up to 40%", 2; "Up to 60%", 3; "Up to 80%", 3; "Up to 100%", 4}, 2, 0),0)</f>
        <v/>
      </c>
      <c r="F100" t="inlineStr">
        <is>
          <t>DE.CM</t>
        </is>
      </c>
      <c r="G100" t="inlineStr">
        <is>
          <t>ID.RA</t>
        </is>
      </c>
    </row>
    <row r="101">
      <c r="A101" s="17" t="inlineStr">
        <is>
          <t>What percentage of cloud-based endpoints with available patches have been patched in the past 30 days?</t>
        </is>
      </c>
      <c r="B101" s="17" t="inlineStr"/>
      <c r="E101">
        <f>IFERROR(VLOOKUP(B101, {"None", 0; "Up to 20%", 1; "Up to 40%", 2; "Up to 60%", 3; "Up to 80%", 3; "Up to 100%", 4}, 2, 0),0)</f>
        <v/>
      </c>
      <c r="F101" t="inlineStr">
        <is>
          <t>DE.CM</t>
        </is>
      </c>
      <c r="G101" t="inlineStr">
        <is>
          <t>ID.RA</t>
        </is>
      </c>
    </row>
    <row r="102">
      <c r="A102" s="15" t="inlineStr">
        <is>
          <t>Protection</t>
        </is>
      </c>
      <c r="B102" s="16" t="n"/>
      <c r="C102" s="16" t="n"/>
      <c r="D102" s="16" t="n"/>
    </row>
    <row r="103">
      <c r="A103" s="17" t="inlineStr">
        <is>
          <t>Are qualified individuals formally accountable for the endpoint inventory process?</t>
        </is>
      </c>
      <c r="B103" s="17" t="inlineStr"/>
      <c r="E103">
        <f>IFERROR(VLOOKUP(B103, {"", 0; "No", 0; "Yes", 1}, 2, 0),0)</f>
        <v/>
      </c>
      <c r="F103" t="inlineStr">
        <is>
          <t>ID.AM</t>
        </is>
      </c>
      <c r="G103" t="inlineStr">
        <is>
          <t>GV.RR</t>
        </is>
      </c>
    </row>
    <row r="104">
      <c r="A104" s="17" t="inlineStr">
        <is>
          <t>Is there a formally documented policy defining the endpoint protection process?</t>
        </is>
      </c>
      <c r="B104" s="17" t="inlineStr"/>
      <c r="E104">
        <f>IFERROR(VLOOKUP(B104, {"", 0; "No", 0; "Yes", 1}, 2, 0),0)</f>
        <v/>
      </c>
      <c r="F104" t="inlineStr">
        <is>
          <t>ID.GV</t>
        </is>
      </c>
      <c r="G104" t="inlineStr">
        <is>
          <t>GV.RM</t>
        </is>
      </c>
    </row>
    <row r="105">
      <c r="A105" s="17" t="inlineStr">
        <is>
          <t>Are SOPs for endpoint protection documented?</t>
        </is>
      </c>
      <c r="B105" s="17" t="inlineStr"/>
      <c r="E105">
        <f>IFERROR(VLOOKUP(B105, {"", 0; "No", 0; "Yes", 1}, 2, 0),0)</f>
        <v/>
      </c>
      <c r="F105" t="inlineStr">
        <is>
          <t>PR.PT</t>
        </is>
      </c>
      <c r="G105" t="inlineStr">
        <is>
          <t>PR.PT</t>
        </is>
      </c>
    </row>
    <row r="106">
      <c r="A106" s="17" t="inlineStr">
        <is>
          <t>These SOPs are reviewed:</t>
        </is>
      </c>
      <c r="B106" s="17" t="inlineStr"/>
      <c r="E106">
        <f>IFERROR(VLOOKUP(B106, {"Never", 0; "Ad-hoc", 1; "Annually", 2; "Quarterly", 3; "Monthly", 4; "Weekly", 5}, 2, 0),0)</f>
        <v/>
      </c>
      <c r="F106" t="inlineStr">
        <is>
          <t>PR.PT</t>
        </is>
      </c>
      <c r="G106" t="inlineStr">
        <is>
          <t>GV.OV</t>
        </is>
      </c>
    </row>
    <row r="107">
      <c r="A107" s="17" t="inlineStr">
        <is>
          <t>Are there defined SLAs for responding to and remediating security detections on endpoints?</t>
        </is>
      </c>
      <c r="B107" s="17" t="inlineStr"/>
      <c r="E107">
        <f>IFERROR(VLOOKUP(B107, {"", 0; "No", 0; "Yes", 1}, 2, 0),0)</f>
        <v/>
      </c>
      <c r="F107" t="inlineStr">
        <is>
          <t>DE.DP</t>
        </is>
      </c>
      <c r="G107" t="inlineStr">
        <is>
          <t>DE.DP</t>
        </is>
      </c>
    </row>
    <row r="108">
      <c r="A108" s="17" t="inlineStr">
        <is>
          <t>Is compliance with SLAs measured and evaluated?</t>
        </is>
      </c>
      <c r="B108" s="17" t="inlineStr"/>
      <c r="E108">
        <f>IFERROR(VLOOKUP(B108, {"", 0; "No", 0; "Yes", 1}, 2, 0),0)</f>
        <v/>
      </c>
      <c r="F108" t="inlineStr">
        <is>
          <t>DE.DP</t>
        </is>
      </c>
      <c r="G108" t="inlineStr">
        <is>
          <t>DE.DP</t>
        </is>
      </c>
    </row>
    <row r="109">
      <c r="A109" s="17" t="inlineStr">
        <is>
          <t>Are protective controls tested prior to deployment to production?</t>
        </is>
      </c>
      <c r="B109" s="17" t="inlineStr"/>
      <c r="E109">
        <f>IFERROR(VLOOKUP(B109, {"", 0; "No", 0; "Yes", 1}, 2, 0),0)</f>
        <v/>
      </c>
      <c r="F109" t="inlineStr">
        <is>
          <t>PR.IP</t>
        </is>
      </c>
      <c r="G109" t="inlineStr">
        <is>
          <t>PR.IP</t>
        </is>
      </c>
    </row>
    <row r="110">
      <c r="A110" s="17" t="inlineStr">
        <is>
          <t>Are alerts for protective controls sent to the appropriate security teams?</t>
        </is>
      </c>
      <c r="B110" s="17" t="inlineStr"/>
      <c r="E110">
        <f>IFERROR(VLOOKUP(B110, {"", 0; "No", 0; "Yes", 1}, 2, 0),0)</f>
        <v/>
      </c>
      <c r="F110" t="inlineStr">
        <is>
          <t>DE.DP</t>
        </is>
      </c>
      <c r="G110" t="inlineStr">
        <is>
          <t>DE.DP</t>
        </is>
      </c>
    </row>
    <row r="111">
      <c r="A111" s="17" t="inlineStr">
        <is>
          <t>How often are protection logic, rules, and signatures updated?</t>
        </is>
      </c>
      <c r="B111" s="17" t="inlineStr"/>
      <c r="E111">
        <f>IFERROR(VLOOKUP(B111, {"Never", 0; "Ad-hoc", 1; "Annually", 2; "Quarterly", 3; "Monthly", 4; "Weekly", 5}, 2, 0),0)</f>
        <v/>
      </c>
      <c r="F111" t="inlineStr">
        <is>
          <t>PR.IP</t>
        </is>
      </c>
      <c r="G111" t="inlineStr">
        <is>
          <t>PR.IP</t>
        </is>
      </c>
    </row>
    <row r="112">
      <c r="A112" s="17" t="inlineStr">
        <is>
          <t>Are alerts and events ingested into a centralized log management system?</t>
        </is>
      </c>
      <c r="B112" s="17" t="inlineStr"/>
      <c r="E112">
        <f>IFERROR(VLOOKUP(B112, {"", 0; "No", 0; "Yes", 1}, 2, 0),0)</f>
        <v/>
      </c>
      <c r="F112" t="inlineStr">
        <is>
          <t>DE.CM</t>
        </is>
      </c>
      <c r="G112" t="inlineStr">
        <is>
          <t>DE.CM</t>
        </is>
      </c>
    </row>
    <row r="113">
      <c r="A113" s="17" t="inlineStr">
        <is>
          <t>Do you monitor and tune for false positives?</t>
        </is>
      </c>
      <c r="B113" s="17" t="inlineStr"/>
      <c r="E113">
        <f>IFERROR(VLOOKUP(B113, {"", 0; "No", 0; "Yes", 1}, 2, 0),0)</f>
        <v/>
      </c>
      <c r="F113" t="inlineStr">
        <is>
          <t>DE.CM</t>
        </is>
      </c>
      <c r="G113" t="inlineStr">
        <is>
          <t>DE.CM</t>
        </is>
      </c>
    </row>
    <row r="114">
      <c r="A114" s="17" t="inlineStr">
        <is>
          <t>What percentage of endpoints use automatic updates to apply protections?</t>
        </is>
      </c>
      <c r="B114" s="17" t="inlineStr"/>
      <c r="E114">
        <f>IFERROR(VLOOKUP(B114, {"None", 0; "Up to 20%", 1; "Up to 40%", 2; "Up to 60%", 3; "Up to 80%", 3; "Up to 100%", 4}, 2, 0),0)</f>
        <v/>
      </c>
      <c r="F114" t="inlineStr">
        <is>
          <t>PR.IP</t>
        </is>
      </c>
      <c r="G114" t="inlineStr">
        <is>
          <t>PR.IP</t>
        </is>
      </c>
    </row>
    <row r="115">
      <c r="A115" s="17" t="inlineStr">
        <is>
          <t>Are endpoint protection and anti-malware controls managed through a centralized solution?</t>
        </is>
      </c>
      <c r="B115" s="17" t="inlineStr"/>
      <c r="E115">
        <f>IFERROR(VLOOKUP(B115, {"", 0; "No", 0; "Yes", 1}, 2, 0),0)</f>
        <v/>
      </c>
      <c r="F115" t="inlineStr">
        <is>
          <t>PR.IP</t>
        </is>
      </c>
      <c r="G115" t="inlineStr">
        <is>
          <t>PR.IP</t>
        </is>
      </c>
    </row>
    <row r="116">
      <c r="A116" s="17" t="inlineStr">
        <is>
          <t>What percentage of endpoints use host-based intrusion detection systems?</t>
        </is>
      </c>
      <c r="B116" s="17" t="inlineStr"/>
      <c r="E116">
        <f>IFERROR(VLOOKUP(B116, {"None", 0; "Up to 20%", 1; "Up to 40%", 2; "Up to 60%", 3; "Up to 80%", 3; "Up to 100%", 4}, 2, 0),0)</f>
        <v/>
      </c>
      <c r="F116" t="inlineStr">
        <is>
          <t>PR.IP</t>
        </is>
      </c>
      <c r="G116" t="inlineStr">
        <is>
          <t>PR.IP</t>
        </is>
      </c>
    </row>
    <row r="117">
      <c r="A117" s="17" t="inlineStr">
        <is>
          <t>What percentage of endpoints use file integrity monitoring?</t>
        </is>
      </c>
      <c r="B117" s="17" t="inlineStr"/>
      <c r="E117">
        <f>IFERROR(VLOOKUP(B117, {"None", 0; "Up to 20%", 1; "Up to 40%", 2; "Up to 60%", 3; "Up to 80%", 3; "Up to 100%", 4}, 2, 0),0)</f>
        <v/>
      </c>
      <c r="F117" t="inlineStr">
        <is>
          <t>PR.DS</t>
        </is>
      </c>
      <c r="G117" t="inlineStr">
        <is>
          <t>PR.DS</t>
        </is>
      </c>
    </row>
    <row r="118">
      <c r="A118" s="17" t="inlineStr">
        <is>
          <t>What percentage of endpoints use integrity monitoring on firmware?</t>
        </is>
      </c>
      <c r="B118" s="17" t="inlineStr"/>
      <c r="E118">
        <f>IFERROR(VLOOKUP(B118, {"None", 0; "Up to 20%", 1; "Up to 40%", 2; "Up to 60%", 3; "Up to 80%", 3; "Up to 100%", 4}, 2, 0),0)</f>
        <v/>
      </c>
      <c r="F118" t="inlineStr">
        <is>
          <t>PR.DS</t>
        </is>
      </c>
      <c r="G118" t="inlineStr">
        <is>
          <t>PR.DS</t>
        </is>
      </c>
    </row>
    <row r="119">
      <c r="A119" s="17" t="inlineStr">
        <is>
          <t>What percentage of endpoints use integrity monitoring on hardware?</t>
        </is>
      </c>
      <c r="B119" s="17" t="inlineStr"/>
      <c r="E119">
        <f>IFERROR(VLOOKUP(B119, {"None", 0; "Up to 20%", 1; "Up to 40%", 2; "Up to 60%", 3; "Up to 80%", 3; "Up to 100%", 4}, 2, 0),0)</f>
        <v/>
      </c>
      <c r="F119" t="inlineStr">
        <is>
          <t>PR.DS</t>
        </is>
      </c>
      <c r="G119" t="inlineStr">
        <is>
          <t>PR.DS</t>
        </is>
      </c>
    </row>
    <row r="120">
      <c r="A120" s="17" t="inlineStr">
        <is>
          <t>What percentage of endpoints use integrity monitoring on data storage systems?</t>
        </is>
      </c>
      <c r="B120" s="17" t="inlineStr"/>
      <c r="E120">
        <f>IFERROR(VLOOKUP(B120, {"None", 0; "Up to 20%", 1; "Up to 40%", 2; "Up to 60%", 3; "Up to 80%", 3; "Up to 100%", 4}, 2, 0),0)</f>
        <v/>
      </c>
      <c r="F120" t="inlineStr">
        <is>
          <t>PR.DS</t>
        </is>
      </c>
      <c r="G120" t="inlineStr">
        <is>
          <t>PR.DS</t>
        </is>
      </c>
    </row>
    <row r="121">
      <c r="A121" s="17" t="inlineStr">
        <is>
          <t>When security events are detected, are attack methodologies and TTPs documented?</t>
        </is>
      </c>
      <c r="B121" s="17" t="inlineStr"/>
      <c r="E121">
        <f>IFERROR(VLOOKUP(B121, {"", 0; "No", 0; "Yes", 1}, 2, 0),0)</f>
        <v/>
      </c>
      <c r="F121" t="inlineStr">
        <is>
          <t>DE.AE</t>
        </is>
      </c>
      <c r="G121" t="inlineStr">
        <is>
          <t>DE.AE</t>
        </is>
      </c>
    </row>
    <row r="122">
      <c r="A122" s="17" t="inlineStr">
        <is>
          <t>When security events are detected, are targeted endpoints documented?</t>
        </is>
      </c>
      <c r="B122" s="17" t="inlineStr"/>
      <c r="E122">
        <f>IFERROR(VLOOKUP(B122, {"", 0; "No", 0; "Yes", 1}, 2, 0),0)</f>
        <v/>
      </c>
      <c r="F122" t="inlineStr">
        <is>
          <t>DE.AE</t>
        </is>
      </c>
      <c r="G122" t="inlineStr">
        <is>
          <t>DE.AE</t>
        </is>
      </c>
    </row>
    <row r="123">
      <c r="A123" s="17" t="inlineStr">
        <is>
          <t>When security events are detected, are impacted resources documented?</t>
        </is>
      </c>
      <c r="B123" s="17" t="inlineStr"/>
      <c r="E123">
        <f>IFERROR(VLOOKUP(B123, {"", 0; "No", 0; "Yes", 1}, 2, 0),0)</f>
        <v/>
      </c>
      <c r="F123" t="inlineStr">
        <is>
          <t>RS.AN</t>
        </is>
      </c>
      <c r="G123" t="inlineStr">
        <is>
          <t>RS.MA</t>
        </is>
      </c>
    </row>
    <row r="124">
      <c r="A124" s="15" t="inlineStr">
        <is>
          <t>Vulnerability Management</t>
        </is>
      </c>
      <c r="B124" s="16" t="n"/>
      <c r="C124" s="16" t="n"/>
      <c r="D124" s="16" t="n"/>
    </row>
    <row r="125">
      <c r="A125" s="17" t="inlineStr">
        <is>
          <t>Are qualified individuals formally accountable for endpoint vulnerability management?</t>
        </is>
      </c>
      <c r="B125" s="17" t="inlineStr"/>
      <c r="E125">
        <f>IFERROR(VLOOKUP(B125, {"", 0; "No", 0; "Yes", 1}, 2, 0),0)</f>
        <v/>
      </c>
      <c r="F125" t="inlineStr">
        <is>
          <t>ID.AM</t>
        </is>
      </c>
      <c r="G125" t="inlineStr">
        <is>
          <t>GV.RR</t>
        </is>
      </c>
    </row>
    <row r="126">
      <c r="A126" s="17" t="inlineStr">
        <is>
          <t>Is there a formally documented policy defining endpoint vulnerability management?</t>
        </is>
      </c>
      <c r="B126" s="17" t="inlineStr"/>
      <c r="E126">
        <f>IFERROR(VLOOKUP(B126, {"", 0; "No", 0; "Yes", 1}, 2, 0),0)</f>
        <v/>
      </c>
      <c r="F126" t="inlineStr">
        <is>
          <t>ID.GV</t>
        </is>
      </c>
      <c r="G126" t="inlineStr">
        <is>
          <t>GV.RM</t>
        </is>
      </c>
    </row>
    <row r="127">
      <c r="A127" s="17" t="inlineStr">
        <is>
          <t>Are SOPs for endpoint vulnerability management documented?</t>
        </is>
      </c>
      <c r="B127" s="17" t="inlineStr"/>
      <c r="E127">
        <f>IFERROR(VLOOKUP(B127, {"", 0; "No", 0; "Yes", 1}, 2, 0),0)</f>
        <v/>
      </c>
      <c r="F127" t="inlineStr">
        <is>
          <t>PR.PT</t>
        </is>
      </c>
      <c r="G127" t="inlineStr">
        <is>
          <t>PR.PT</t>
        </is>
      </c>
    </row>
    <row r="128">
      <c r="A128" s="17" t="inlineStr">
        <is>
          <t>These SOPs are reviewed:</t>
        </is>
      </c>
      <c r="B128" s="17" t="inlineStr"/>
      <c r="E128">
        <f>IFERROR(VLOOKUP(B128, {"Never", 0; "Ad-hoc", 1; "Annually", 2; "Quarterly", 3; "Monthly", 4; "Weekly", 5}, 2, 0),0)</f>
        <v/>
      </c>
      <c r="F128" t="inlineStr">
        <is>
          <t>PR.PT</t>
        </is>
      </c>
      <c r="G128" t="inlineStr">
        <is>
          <t>GV.OV</t>
        </is>
      </c>
    </row>
    <row r="129">
      <c r="A129" s="17" t="inlineStr">
        <is>
          <t>Are endpoints scanned for vulnerabilities after all changes (including fostware/firmware updates, config changes, etc.)?</t>
        </is>
      </c>
      <c r="B129" s="17" t="inlineStr"/>
      <c r="E129">
        <f>IFERROR(VLOOKUP(B129, {"", 0; "No", 0; "Yes", 1}, 2, 0),0)</f>
        <v/>
      </c>
      <c r="F129" t="inlineStr">
        <is>
          <t>DE.CM</t>
        </is>
      </c>
      <c r="G129" t="inlineStr">
        <is>
          <t>ID.RA</t>
        </is>
      </c>
    </row>
    <row r="130">
      <c r="A130" s="17" t="inlineStr">
        <is>
          <t>Are vendor advisories and notifications automatically consumed?</t>
        </is>
      </c>
      <c r="B130" s="17" t="inlineStr"/>
      <c r="E130">
        <f>IFERROR(VLOOKUP(B130, {"", 0; "No", 0; "Yes", 1}, 2, 0),0)</f>
        <v/>
      </c>
      <c r="F130" t="inlineStr">
        <is>
          <t>DE.CM</t>
        </is>
      </c>
      <c r="G130" t="inlineStr">
        <is>
          <t>ID.RA</t>
        </is>
      </c>
    </row>
    <row r="131">
      <c r="A131" s="17" t="inlineStr">
        <is>
          <t>Are penetration tests against endpoints performed by qualified personnel?</t>
        </is>
      </c>
      <c r="B131" s="17" t="inlineStr"/>
      <c r="E131">
        <f>IFERROR(VLOOKUP(B131, {"", 0; "No", 0; "Yes", 1}, 2, 0),0)</f>
        <v/>
      </c>
      <c r="F131" t="inlineStr">
        <is>
          <t>DE.CM</t>
        </is>
      </c>
      <c r="G131" t="inlineStr">
        <is>
          <t>ID.RA</t>
        </is>
      </c>
    </row>
    <row r="132">
      <c r="A132" s="17" t="inlineStr">
        <is>
          <t>How frequently are penetration tests performed against endpoints?</t>
        </is>
      </c>
      <c r="B132" s="17" t="inlineStr"/>
      <c r="E132">
        <f>IFERROR(VLOOKUP(B132, {"Never", 0; "Ad-hoc", 1; "Annually", 2; "Quarterly", 3; "Monthly", 4; "Weekly", 5}, 2, 0),0)</f>
        <v/>
      </c>
      <c r="F132" t="inlineStr">
        <is>
          <t>DE.CM</t>
        </is>
      </c>
      <c r="G132" t="inlineStr">
        <is>
          <t>ID.RA</t>
        </is>
      </c>
    </row>
    <row r="133">
      <c r="A133" s="17" t="inlineStr">
        <is>
          <t>What percentage of production endpoints receive penetration tests?</t>
        </is>
      </c>
      <c r="B133" s="17" t="inlineStr"/>
      <c r="E133">
        <f>IFERROR(VLOOKUP(B133, {"None", 0; "Up to 20%", 1; "Up to 40%", 2; "Up to 60%", 3; "Up to 80%", 3; "Up to 100%", 4}, 2, 0),0)</f>
        <v/>
      </c>
      <c r="F133" t="inlineStr">
        <is>
          <t>DE.CM</t>
        </is>
      </c>
      <c r="G133" t="inlineStr">
        <is>
          <t>ID.RA</t>
        </is>
      </c>
    </row>
    <row r="134">
      <c r="A134" s="17" t="inlineStr">
        <is>
          <t>Do you monitor the execution and use of mobile code technologies (including Java, JavaScript, ActiveX, Postscript, PDF, VBScript, etc.)?</t>
        </is>
      </c>
      <c r="B134" s="17" t="inlineStr"/>
      <c r="E134">
        <f>IFERROR(VLOOKUP(B134, {"", 0; "No", 0; "Yes", 1}, 2, 0),0)</f>
        <v/>
      </c>
      <c r="F134" t="inlineStr">
        <is>
          <t>DE.CM</t>
        </is>
      </c>
      <c r="G134" t="inlineStr">
        <is>
          <t>DE.CM</t>
        </is>
      </c>
    </row>
    <row r="135">
      <c r="A135" s="17" t="inlineStr">
        <is>
          <t>Do you perform behavioral analysis on mobile code technologies to identify anomolous activities?</t>
        </is>
      </c>
      <c r="B135" s="17" t="inlineStr"/>
      <c r="E135">
        <f>IFERROR(VLOOKUP(B135, {"", 0; "No", 0; "Yes", 1}, 2, 0),0)</f>
        <v/>
      </c>
      <c r="F135" t="inlineStr">
        <is>
          <t>DE.CM</t>
        </is>
      </c>
      <c r="G135" t="inlineStr">
        <is>
          <t>DE.CM</t>
        </is>
      </c>
    </row>
    <row r="136">
      <c r="A136" s="17" t="inlineStr">
        <is>
          <t>Do you require mobile code technologies to be digitally signed by a trusted source?</t>
        </is>
      </c>
      <c r="B136" s="17" t="inlineStr"/>
      <c r="E136">
        <f>IFERROR(VLOOKUP(B136, {"", 0; "No", 0; "Yes", 1}, 2, 0),0)</f>
        <v/>
      </c>
      <c r="F136" t="inlineStr">
        <is>
          <t>DE.CM</t>
        </is>
      </c>
      <c r="G136" t="inlineStr">
        <is>
          <t>DE.CM</t>
        </is>
      </c>
    </row>
    <row r="137">
      <c r="A137" s="17" t="inlineStr">
        <is>
          <t>Are identified vulnerabilities categorized for severity?</t>
        </is>
      </c>
      <c r="B137" s="17" t="inlineStr"/>
      <c r="E137">
        <f>IFERROR(VLOOKUP(B137, {"", 0; "No", 0; "Yes", 1}, 2, 0),0)</f>
        <v/>
      </c>
      <c r="F137" t="inlineStr">
        <is>
          <t>RS.AN</t>
        </is>
      </c>
      <c r="G137" t="inlineStr">
        <is>
          <t>RS.MA</t>
        </is>
      </c>
    </row>
    <row r="138">
      <c r="A138" s="17" t="inlineStr">
        <is>
          <t>Are identified vulnerabilities formally documented?</t>
        </is>
      </c>
      <c r="B138" s="17" t="inlineStr"/>
      <c r="E138">
        <f>IFERROR(VLOOKUP(B138, {"", 0; "No", 0; "Yes", 1}, 2, 0),0)</f>
        <v/>
      </c>
      <c r="F138" t="inlineStr">
        <is>
          <t>RS.RP</t>
        </is>
      </c>
      <c r="G138" t="inlineStr">
        <is>
          <t>RS.RP</t>
        </is>
      </c>
    </row>
    <row r="139">
      <c r="A139" s="17" t="inlineStr">
        <is>
          <t>Are identified vulnerabilities tracked in a centralized location?</t>
        </is>
      </c>
      <c r="B139" s="17" t="inlineStr"/>
      <c r="E139">
        <f>IFERROR(VLOOKUP(B139, {"", 0; "No", 0; "Yes", 1}, 2, 0),0)</f>
        <v/>
      </c>
      <c r="F139" t="inlineStr">
        <is>
          <t>RS.RP</t>
        </is>
      </c>
      <c r="G139" t="inlineStr">
        <is>
          <t>RS.RP</t>
        </is>
      </c>
    </row>
    <row r="140">
      <c r="A140" s="17" t="inlineStr">
        <is>
          <t>Do you assign critical and high severity vulnerabilities to appropriate teams for triage?</t>
        </is>
      </c>
      <c r="B140" s="17" t="inlineStr"/>
      <c r="E140">
        <f>IFERROR(VLOOKUP(B140, {"", 0; "No", 0; "Yes", 1}, 2, 0),0)</f>
        <v/>
      </c>
      <c r="F140" t="inlineStr">
        <is>
          <t>RS.CO</t>
        </is>
      </c>
      <c r="G140" t="inlineStr">
        <is>
          <t>RS.MA</t>
        </is>
      </c>
    </row>
    <row r="141">
      <c r="A141" s="17" t="inlineStr">
        <is>
          <t>Are vulnerability remediations tracked against SLAs?</t>
        </is>
      </c>
      <c r="B141" s="17" t="inlineStr"/>
      <c r="E141">
        <f>IFERROR(VLOOKUP(B141, {"", 0; "No", 0; "Yes", 1}, 2, 0),0)</f>
        <v/>
      </c>
      <c r="F141" t="inlineStr">
        <is>
          <t>RS.IM</t>
        </is>
      </c>
      <c r="G141" t="inlineStr">
        <is>
          <t>RS.IM</t>
        </is>
      </c>
    </row>
    <row r="142">
      <c r="A142" s="17" t="inlineStr">
        <is>
          <t>Do you have a process to validate that SLAs are adhered to?</t>
        </is>
      </c>
      <c r="B142" s="17" t="inlineStr"/>
      <c r="E142">
        <f>IFERROR(VLOOKUP(B142, {"", 0; "No", 0; "Yes", 1}, 2, 0),0)</f>
        <v/>
      </c>
      <c r="F142" t="inlineStr">
        <is>
          <t>RS.IM</t>
        </is>
      </c>
      <c r="G142" t="inlineStr">
        <is>
          <t>RS.IM</t>
        </is>
      </c>
    </row>
    <row r="143">
      <c r="A143" s="17" t="inlineStr">
        <is>
          <t>How often is adherence to SLAs reviewed?</t>
        </is>
      </c>
      <c r="B143" s="17" t="inlineStr"/>
      <c r="E143">
        <f>IFERROR(VLOOKUP(B143, {"", 0; "No", 0; "Yes", 1}, 2, 0),0)</f>
        <v/>
      </c>
      <c r="F143" t="inlineStr">
        <is>
          <t>RS.IM</t>
        </is>
      </c>
      <c r="G143" t="inlineStr">
        <is>
          <t>RS.IM</t>
        </is>
      </c>
    </row>
    <row r="144">
      <c r="A144" s="17" t="inlineStr">
        <is>
          <t>What percentage of all endpoint vulnerabilities have been remediated?</t>
        </is>
      </c>
      <c r="B144" s="17" t="inlineStr"/>
      <c r="E144">
        <f>IFERROR(VLOOKUP(B144, {"None", 0; "Up to 20%", 1; "Up to 40%", 2; "Up to 60%", 3; "Up to 80%", 3; "Up to 100%", 4}, 2, 0),0)</f>
        <v/>
      </c>
      <c r="F144" t="inlineStr">
        <is>
          <t>RS.IM</t>
        </is>
      </c>
      <c r="G144" t="inlineStr">
        <is>
          <t>RS.IM</t>
        </is>
      </c>
    </row>
    <row r="145">
      <c r="A145" s="17" t="inlineStr">
        <is>
          <t>What percentage of critical vulnerabilities have been remediated?</t>
        </is>
      </c>
      <c r="B145" s="17" t="inlineStr"/>
      <c r="E145">
        <f>IFERROR(VLOOKUP(B145, {"None", 0; "Up to 20%", 1; "Up to 40%", 2; "Up to 60%", 3; "Up to 80%", 3; "Up to 100%", 4}, 2, 0),0)</f>
        <v/>
      </c>
      <c r="F145" t="inlineStr">
        <is>
          <t>RS.IM</t>
        </is>
      </c>
      <c r="G145" t="inlineStr">
        <is>
          <t>RS.IM</t>
        </is>
      </c>
    </row>
    <row r="146">
      <c r="A146" s="17" t="inlineStr">
        <is>
          <t>What percentage of high vulnerabilities have been remediated?</t>
        </is>
      </c>
      <c r="B146" s="17" t="inlineStr"/>
      <c r="E146">
        <f>IFERROR(VLOOKUP(B146, {"None", 0; "Up to 20%", 1; "Up to 40%", 2; "Up to 60%", 3; "Up to 80%", 3; "Up to 100%", 4}, 2, 0),0)</f>
        <v/>
      </c>
      <c r="F146" t="inlineStr">
        <is>
          <t>RS.IM</t>
        </is>
      </c>
      <c r="G146" t="inlineStr">
        <is>
          <t>RS.IM</t>
        </is>
      </c>
    </row>
    <row r="147">
      <c r="A147" s="17" t="inlineStr">
        <is>
          <t>Do you formally document and track risk decisions made on vulnerabilities (eg., mitigate, accept, etc.)?</t>
        </is>
      </c>
      <c r="B147" s="17" t="inlineStr"/>
      <c r="E147">
        <f>IFERROR(VLOOKUP(B147, {"", 0; "No", 0; "Yes", 1}, 2, 0),0)</f>
        <v/>
      </c>
      <c r="F147" t="inlineStr">
        <is>
          <t>RS.IM</t>
        </is>
      </c>
      <c r="G147" t="inlineStr">
        <is>
          <t>RS.IM</t>
        </is>
      </c>
    </row>
  </sheetData>
  <dataValidations count="139">
    <dataValidation sqref="B2" showDropDown="0" showInputMessage="0" showErrorMessage="0" allowBlank="1" type="list">
      <formula1>"Yes,No"</formula1>
    </dataValidation>
    <dataValidation sqref="B3" showDropDown="0" showInputMessage="0" showErrorMessage="0" allowBlank="1" type="list">
      <formula1>"Yes,No"</formula1>
    </dataValidation>
    <dataValidation sqref="B4" showDropDown="0" showInputMessage="0" showErrorMessage="0" allowBlank="1" type="list">
      <formula1>"Yes,No"</formula1>
    </dataValidation>
    <dataValidation sqref="B5" showDropDown="0" showInputMessage="0" showErrorMessage="0" allowBlank="1" type="list">
      <formula1>"Never,Ad-hoc,Annually,Quarterly,Monthly"</formula1>
    </dataValidation>
    <dataValidation sqref="B6" showDropDown="0" showInputMessage="0" showErrorMessage="0" allowBlank="1" type="list">
      <formula1>"Yes,No"</formula1>
    </dataValidation>
    <dataValidation sqref="B7" showDropDown="0" showInputMessage="0" showErrorMessage="0" allowBlank="1" type="list">
      <formula1>"Yes,No"</formula1>
    </dataValidation>
    <dataValidation sqref="B8" showDropDown="0" showInputMessage="0" showErrorMessage="0" allowBlank="1" type="list">
      <formula1>"Yes,No"</formula1>
    </dataValidation>
    <dataValidation sqref="B9" showDropDown="0" showInputMessage="0" showErrorMessage="0" allowBlank="1" type="list">
      <formula1>"Yes,No"</formula1>
    </dataValidation>
    <dataValidation sqref="B10" showDropDown="0" showInputMessage="0" showErrorMessage="0" allowBlank="1" type="list">
      <formula1>"Yes,No"</formula1>
    </dataValidation>
    <dataValidation sqref="B11" showDropDown="0" showInputMessage="0" showErrorMessage="0" allowBlank="1" type="list">
      <formula1>"Yes,No"</formula1>
    </dataValidation>
    <dataValidation sqref="B12" showDropDown="0" showInputMessage="0" showErrorMessage="0" allowBlank="1" type="list">
      <formula1>"Yes,No"</formula1>
    </dataValidation>
    <dataValidation sqref="B13" showDropDown="0" showInputMessage="0" showErrorMessage="0" allowBlank="1" type="list">
      <formula1>"Yes,No"</formula1>
    </dataValidation>
    <dataValidation sqref="B14" showDropDown="0" showInputMessage="0" showErrorMessage="0" allowBlank="1" type="list">
      <formula1>"None,Up to 20%,Up to 40%,Up to 60%,Up to 80%,Up to 100%"</formula1>
    </dataValidation>
    <dataValidation sqref="B15" showDropDown="0" showInputMessage="0" showErrorMessage="0" allowBlank="1" type="list">
      <formula1>"None,Up to 20%,Up to 40%,Up to 60%,Up to 80%,Up to 100%"</formula1>
    </dataValidation>
    <dataValidation sqref="B16" showDropDown="0" showInputMessage="0" showErrorMessage="0" allowBlank="1" type="list">
      <formula1>"None,Up to 20%,Up to 40%,Up to 60%,Up to 80%,Up to 100%"</formula1>
    </dataValidation>
    <dataValidation sqref="B18" showDropDown="0" showInputMessage="0" showErrorMessage="0" allowBlank="1" type="list">
      <formula1>"Yes,No"</formula1>
    </dataValidation>
    <dataValidation sqref="B19" showDropDown="0" showInputMessage="0" showErrorMessage="0" allowBlank="1" type="list">
      <formula1>"Yes,No"</formula1>
    </dataValidation>
    <dataValidation sqref="B20" showDropDown="0" showInputMessage="0" showErrorMessage="0" allowBlank="1" type="list">
      <formula1>"Yes,No"</formula1>
    </dataValidation>
    <dataValidation sqref="B21" showDropDown="0" showInputMessage="0" showErrorMessage="0" allowBlank="1" type="list">
      <formula1>"Never,Ad-hoc,Annually,Quarterly,Monthly"</formula1>
    </dataValidation>
    <dataValidation sqref="B22" showDropDown="0" showInputMessage="0" showErrorMessage="0" allowBlank="1" type="list">
      <formula1>"Yes,No"</formula1>
    </dataValidation>
    <dataValidation sqref="B23" showDropDown="0" showInputMessage="0" showErrorMessage="0" allowBlank="1" type="list">
      <formula1>"Yes,No"</formula1>
    </dataValidation>
    <dataValidation sqref="B24" showDropDown="0" showInputMessage="0" showErrorMessage="0" allowBlank="1" type="list">
      <formula1>"Yes,No"</formula1>
    </dataValidation>
    <dataValidation sqref="B25" showDropDown="0" showInputMessage="0" showErrorMessage="0" allowBlank="1" type="list">
      <formula1>"Yes,No"</formula1>
    </dataValidation>
    <dataValidation sqref="B26" showDropDown="0" showInputMessage="0" showErrorMessage="0" allowBlank="1" type="list">
      <formula1>"Yes,No"</formula1>
    </dataValidation>
    <dataValidation sqref="B27" showDropDown="0" showInputMessage="0" showErrorMessage="0" allowBlank="1" type="list">
      <formula1>"Yes,No"</formula1>
    </dataValidation>
    <dataValidation sqref="B28" showDropDown="0" showInputMessage="0" showErrorMessage="0" allowBlank="1" type="list">
      <formula1>"Yes,No"</formula1>
    </dataValidation>
    <dataValidation sqref="B29" showDropDown="0" showInputMessage="0" showErrorMessage="0" allowBlank="1" type="list">
      <formula1>"Yes,No"</formula1>
    </dataValidation>
    <dataValidation sqref="B30" showDropDown="0" showInputMessage="0" showErrorMessage="0" allowBlank="1" type="list">
      <formula1>"Yes,No"</formula1>
    </dataValidation>
    <dataValidation sqref="B31" showDropDown="0" showInputMessage="0" showErrorMessage="0" allowBlank="1" type="list">
      <formula1>"Yes,No"</formula1>
    </dataValidation>
    <dataValidation sqref="B32" showDropDown="0" showInputMessage="0" showErrorMessage="0" allowBlank="1" type="list">
      <formula1>"Yes,No"</formula1>
    </dataValidation>
    <dataValidation sqref="B33" showDropDown="0" showInputMessage="0" showErrorMessage="0" allowBlank="1" type="list">
      <formula1>"Yes,No"</formula1>
    </dataValidation>
    <dataValidation sqref="B34" showDropDown="0" showInputMessage="0" showErrorMessage="0" allowBlank="1" type="list">
      <formula1>"Yes,No"</formula1>
    </dataValidation>
    <dataValidation sqref="B35" showDropDown="0" showInputMessage="0" showErrorMessage="0" allowBlank="1" type="list">
      <formula1>"Yes,No"</formula1>
    </dataValidation>
    <dataValidation sqref="B36" showDropDown="0" showInputMessage="0" showErrorMessage="0" allowBlank="1" type="list">
      <formula1>"Yes,No"</formula1>
    </dataValidation>
    <dataValidation sqref="B38" showDropDown="0" showInputMessage="0" showErrorMessage="0" allowBlank="1" type="list">
      <formula1>"Yes,No"</formula1>
    </dataValidation>
    <dataValidation sqref="B39" showDropDown="0" showInputMessage="0" showErrorMessage="0" allowBlank="1" type="list">
      <formula1>"Yes,No"</formula1>
    </dataValidation>
    <dataValidation sqref="B40" showDropDown="0" showInputMessage="0" showErrorMessage="0" allowBlank="1" type="list">
      <formula1>"Yes,No"</formula1>
    </dataValidation>
    <dataValidation sqref="B41" showDropDown="0" showInputMessage="0" showErrorMessage="0" allowBlank="1" type="list">
      <formula1>"Never,Ad-hoc,Annually,Quarterly,Monthly"</formula1>
    </dataValidation>
    <dataValidation sqref="B42" showDropDown="0" showInputMessage="0" showErrorMessage="0" allowBlank="1" type="list">
      <formula1>"Never,Ad-hoc,Annually,Quarterly,Monthly"</formula1>
    </dataValidation>
    <dataValidation sqref="B43" showDropDown="0" showInputMessage="0" showErrorMessage="0" allowBlank="1" type="list">
      <formula1>"Yes,No"</formula1>
    </dataValidation>
    <dataValidation sqref="B44" showDropDown="0" showInputMessage="0" showErrorMessage="0" allowBlank="1" type="list">
      <formula1>"None,Up to 20%,Up to 40%,Up to 60%,Up to 80%,Up to 100%"</formula1>
    </dataValidation>
    <dataValidation sqref="B45" showDropDown="0" showInputMessage="0" showErrorMessage="0" allowBlank="1" type="list">
      <formula1>"Yes,No"</formula1>
    </dataValidation>
    <dataValidation sqref="B46" showDropDown="0" showInputMessage="0" showErrorMessage="0" allowBlank="1" type="list">
      <formula1>"Yes,No"</formula1>
    </dataValidation>
    <dataValidation sqref="B47" showDropDown="0" showInputMessage="0" showErrorMessage="0" allowBlank="1" type="list">
      <formula1>"Yes,No"</formula1>
    </dataValidation>
    <dataValidation sqref="B48" showDropDown="0" showInputMessage="0" showErrorMessage="0" allowBlank="1" type="list">
      <formula1>"Yes,No"</formula1>
    </dataValidation>
    <dataValidation sqref="B49" showDropDown="0" showInputMessage="0" showErrorMessage="0" allowBlank="1" type="list">
      <formula1>"Yes,No"</formula1>
    </dataValidation>
    <dataValidation sqref="B50" showDropDown="0" showInputMessage="0" showErrorMessage="0" allowBlank="1" type="list">
      <formula1>"Yes,No"</formula1>
    </dataValidation>
    <dataValidation sqref="B51" showDropDown="0" showInputMessage="0" showErrorMessage="0" allowBlank="1" type="list">
      <formula1>"Yes,No"</formula1>
    </dataValidation>
    <dataValidation sqref="B52" showDropDown="0" showInputMessage="0" showErrorMessage="0" allowBlank="1" type="list">
      <formula1>"Yes,No"</formula1>
    </dataValidation>
    <dataValidation sqref="B53" showDropDown="0" showInputMessage="0" showErrorMessage="0" allowBlank="1" type="list">
      <formula1>"Yes,No"</formula1>
    </dataValidation>
    <dataValidation sqref="B54" showDropDown="0" showInputMessage="0" showErrorMessage="0" allowBlank="1" type="list">
      <formula1>"Yes,No"</formula1>
    </dataValidation>
    <dataValidation sqref="B55" showDropDown="0" showInputMessage="0" showErrorMessage="0" allowBlank="1" type="list">
      <formula1>"Yes,No"</formula1>
    </dataValidation>
    <dataValidation sqref="B56" showDropDown="0" showInputMessage="0" showErrorMessage="0" allowBlank="1" type="list">
      <formula1>"Never,Ad-hoc,Annually,Quarterly,Monthly"</formula1>
    </dataValidation>
    <dataValidation sqref="B57" showDropDown="0" showInputMessage="0" showErrorMessage="0" allowBlank="1" type="list">
      <formula1>"Yes,No"</formula1>
    </dataValidation>
    <dataValidation sqref="B58" showDropDown="0" showInputMessage="0" showErrorMessage="0" allowBlank="1" type="list">
      <formula1>"Yes,No"</formula1>
    </dataValidation>
    <dataValidation sqref="B59" showDropDown="0" showInputMessage="0" showErrorMessage="0" allowBlank="1" type="list">
      <formula1>"Yes,No"</formula1>
    </dataValidation>
    <dataValidation sqref="B60" showDropDown="0" showInputMessage="0" showErrorMessage="0" allowBlank="1" type="list">
      <formula1>"Yes,No"</formula1>
    </dataValidation>
    <dataValidation sqref="B61" showDropDown="0" showInputMessage="0" showErrorMessage="0" allowBlank="1" type="list">
      <formula1>"None,Up to 20%,Up to 40%,Up to 60%,Up to 80%,Up to 100%"</formula1>
    </dataValidation>
    <dataValidation sqref="B63" showDropDown="0" showInputMessage="0" showErrorMessage="0" allowBlank="1" type="list">
      <formula1>"Yes,No"</formula1>
    </dataValidation>
    <dataValidation sqref="B64" showDropDown="0" showInputMessage="0" showErrorMessage="0" allowBlank="1" type="list">
      <formula1>"Yes,No"</formula1>
    </dataValidation>
    <dataValidation sqref="B65" showDropDown="0" showInputMessage="0" showErrorMessage="0" allowBlank="1" type="list">
      <formula1>"Yes,No"</formula1>
    </dataValidation>
    <dataValidation sqref="B66" showDropDown="0" showInputMessage="0" showErrorMessage="0" allowBlank="1" type="list">
      <formula1>"Never,Ad-hoc,Annually,Quarterly,Monthly"</formula1>
    </dataValidation>
    <dataValidation sqref="B67" showDropDown="0" showInputMessage="0" showErrorMessage="0" allowBlank="1" type="list">
      <formula1>"Yes,No"</formula1>
    </dataValidation>
    <dataValidation sqref="B68" showDropDown="0" showInputMessage="0" showErrorMessage="0" allowBlank="1" type="list">
      <formula1>"Yes,No"</formula1>
    </dataValidation>
    <dataValidation sqref="B69" showDropDown="0" showInputMessage="0" showErrorMessage="0" allowBlank="1" type="list">
      <formula1>"Yes,No"</formula1>
    </dataValidation>
    <dataValidation sqref="B70" showDropDown="0" showInputMessage="0" showErrorMessage="0" allowBlank="1" type="list">
      <formula1>"Yes,No"</formula1>
    </dataValidation>
    <dataValidation sqref="B71" showDropDown="0" showInputMessage="0" showErrorMessage="0" allowBlank="1" type="list">
      <formula1>"Yes,No"</formula1>
    </dataValidation>
    <dataValidation sqref="B72" showDropDown="0" showInputMessage="0" showErrorMessage="0" allowBlank="1" type="list">
      <formula1>"Never,Ad-hoc,Annually,Quarterly,Monthly,Weekly"</formula1>
    </dataValidation>
    <dataValidation sqref="B73" showDropDown="0" showInputMessage="0" showErrorMessage="0" allowBlank="1" type="list">
      <formula1>"None,Up to 20%,Up to 40%,Up to 60%,Up to 80%,Up to 100%"</formula1>
    </dataValidation>
    <dataValidation sqref="B75" showDropDown="0" showInputMessage="0" showErrorMessage="0" allowBlank="1" type="list">
      <formula1>"Yes,No"</formula1>
    </dataValidation>
    <dataValidation sqref="B76" showDropDown="0" showInputMessage="0" showErrorMessage="0" allowBlank="1" type="list">
      <formula1>"Yes,No"</formula1>
    </dataValidation>
    <dataValidation sqref="B77" showDropDown="0" showInputMessage="0" showErrorMessage="0" allowBlank="1" type="list">
      <formula1>"Yes,No"</formula1>
    </dataValidation>
    <dataValidation sqref="B78" showDropDown="0" showInputMessage="0" showErrorMessage="0" allowBlank="1" type="list">
      <formula1>"Never,Ad-hoc,Annually,Quarterly,Monthly"</formula1>
    </dataValidation>
    <dataValidation sqref="B79" showDropDown="0" showInputMessage="0" showErrorMessage="0" allowBlank="1" type="list">
      <formula1>"Yes,No"</formula1>
    </dataValidation>
    <dataValidation sqref="B80" showDropDown="0" showInputMessage="0" showErrorMessage="0" allowBlank="1" type="list">
      <formula1>"Yes,No"</formula1>
    </dataValidation>
    <dataValidation sqref="B81" showDropDown="0" showInputMessage="0" showErrorMessage="0" allowBlank="1" type="list">
      <formula1>"Yes,No"</formula1>
    </dataValidation>
    <dataValidation sqref="B82" showDropDown="0" showInputMessage="0" showErrorMessage="0" allowBlank="1" type="list">
      <formula1>"Yes,No"</formula1>
    </dataValidation>
    <dataValidation sqref="B83" showDropDown="0" showInputMessage="0" showErrorMessage="0" allowBlank="1" type="list">
      <formula1>"Yes,No"</formula1>
    </dataValidation>
    <dataValidation sqref="B84" showDropDown="0" showInputMessage="0" showErrorMessage="0" allowBlank="1" type="list">
      <formula1>"Yes,No"</formula1>
    </dataValidation>
    <dataValidation sqref="B85" showDropDown="0" showInputMessage="0" showErrorMessage="0" allowBlank="1" type="list">
      <formula1>"Yes,No"</formula1>
    </dataValidation>
    <dataValidation sqref="B86" showDropDown="0" showInputMessage="0" showErrorMessage="0" allowBlank="1" type="list">
      <formula1>"Yes,No"</formula1>
    </dataValidation>
    <dataValidation sqref="B87" showDropDown="0" showInputMessage="0" showErrorMessage="0" allowBlank="1" type="list">
      <formula1>"None,Up to 20%,Up to 40%,Up to 60%,Up to 80%,Up to 100%"</formula1>
    </dataValidation>
    <dataValidation sqref="B89" showDropDown="0" showInputMessage="0" showErrorMessage="0" allowBlank="1" type="list">
      <formula1>"Yes,No"</formula1>
    </dataValidation>
    <dataValidation sqref="B90" showDropDown="0" showInputMessage="0" showErrorMessage="0" allowBlank="1" type="list">
      <formula1>"Yes,No"</formula1>
    </dataValidation>
    <dataValidation sqref="B91" showDropDown="0" showInputMessage="0" showErrorMessage="0" allowBlank="1" type="list">
      <formula1>"Yes,No"</formula1>
    </dataValidation>
    <dataValidation sqref="B92" showDropDown="0" showInputMessage="0" showErrorMessage="0" allowBlank="1" type="list">
      <formula1>"Never,Ad-hoc,Annually,Quarterly,Monthly"</formula1>
    </dataValidation>
    <dataValidation sqref="B93" showDropDown="0" showInputMessage="0" showErrorMessage="0" allowBlank="1" type="list">
      <formula1>"Yes,No"</formula1>
    </dataValidation>
    <dataValidation sqref="B94" showDropDown="0" showInputMessage="0" showErrorMessage="0" allowBlank="1" type="list">
      <formula1>"Yes,No"</formula1>
    </dataValidation>
    <dataValidation sqref="B95" showDropDown="0" showInputMessage="0" showErrorMessage="0" allowBlank="1" type="list">
      <formula1>"Yes,No"</formula1>
    </dataValidation>
    <dataValidation sqref="B96" showDropDown="0" showInputMessage="0" showErrorMessage="0" allowBlank="1" type="list">
      <formula1>"Yes,No"</formula1>
    </dataValidation>
    <dataValidation sqref="B97" showDropDown="0" showInputMessage="0" showErrorMessage="0" allowBlank="1" type="list">
      <formula1>"Yes,No"</formula1>
    </dataValidation>
    <dataValidation sqref="B98" showDropDown="0" showInputMessage="0" showErrorMessage="0" allowBlank="1" type="list">
      <formula1>"Yes,No"</formula1>
    </dataValidation>
    <dataValidation sqref="B99" showDropDown="0" showInputMessage="0" showErrorMessage="0" allowBlank="1" type="list">
      <formula1>"None,Up to 20%,Up to 40%,Up to 60%,Up to 80%,Up to 100%"</formula1>
    </dataValidation>
    <dataValidation sqref="B100" showDropDown="0" showInputMessage="0" showErrorMessage="0" allowBlank="1" type="list">
      <formula1>"None,Up to 20%,Up to 40%,Up to 60%,Up to 80%,Up to 100%"</formula1>
    </dataValidation>
    <dataValidation sqref="B101" showDropDown="0" showInputMessage="0" showErrorMessage="0" allowBlank="1" type="list">
      <formula1>"None,Up to 20%,Up to 40%,Up to 60%,Up to 80%,Up to 100%"</formula1>
    </dataValidation>
    <dataValidation sqref="B103" showDropDown="0" showInputMessage="0" showErrorMessage="0" allowBlank="1" type="list">
      <formula1>"Yes,No"</formula1>
    </dataValidation>
    <dataValidation sqref="B104" showDropDown="0" showInputMessage="0" showErrorMessage="0" allowBlank="1" type="list">
      <formula1>"Yes,No"</formula1>
    </dataValidation>
    <dataValidation sqref="B105" showDropDown="0" showInputMessage="0" showErrorMessage="0" allowBlank="1" type="list">
      <formula1>"Yes,No"</formula1>
    </dataValidation>
    <dataValidation sqref="B106" showDropDown="0" showInputMessage="0" showErrorMessage="0" allowBlank="1" type="list">
      <formula1>"Never,Ad-hoc,Annually,Quarterly,Monthly"</formula1>
    </dataValidation>
    <dataValidation sqref="B107" showDropDown="0" showInputMessage="0" showErrorMessage="0" allowBlank="1" type="list">
      <formula1>"Yes,No"</formula1>
    </dataValidation>
    <dataValidation sqref="B108" showDropDown="0" showInputMessage="0" showErrorMessage="0" allowBlank="1" type="list">
      <formula1>"Yes,No"</formula1>
    </dataValidation>
    <dataValidation sqref="B109" showDropDown="0" showInputMessage="0" showErrorMessage="0" allowBlank="1" type="list">
      <formula1>"Yes,No"</formula1>
    </dataValidation>
    <dataValidation sqref="B110" showDropDown="0" showInputMessage="0" showErrorMessage="0" allowBlank="1" type="list">
      <formula1>"Yes,No"</formula1>
    </dataValidation>
    <dataValidation sqref="B111" showDropDown="0" showInputMessage="0" showErrorMessage="0" allowBlank="1" type="list">
      <formula1>"Never,Ad-hoc,Annually,Quarterly,Monthly,Weekly"</formula1>
    </dataValidation>
    <dataValidation sqref="B112" showDropDown="0" showInputMessage="0" showErrorMessage="0" allowBlank="1" type="list">
      <formula1>"Yes,No"</formula1>
    </dataValidation>
    <dataValidation sqref="B113" showDropDown="0" showInputMessage="0" showErrorMessage="0" allowBlank="1" type="list">
      <formula1>"Yes,No"</formula1>
    </dataValidation>
    <dataValidation sqref="B114" showDropDown="0" showInputMessage="0" showErrorMessage="0" allowBlank="1" type="list">
      <formula1>"None,Up to 20%,Up to 40%,Up to 60%,Up to 80%,Up to 100%"</formula1>
    </dataValidation>
    <dataValidation sqref="B115" showDropDown="0" showInputMessage="0" showErrorMessage="0" allowBlank="1" type="list">
      <formula1>"Yes,No"</formula1>
    </dataValidation>
    <dataValidation sqref="B116" showDropDown="0" showInputMessage="0" showErrorMessage="0" allowBlank="1" type="list">
      <formula1>"None,Up to 20%,Up to 40%,Up to 60%,Up to 80%,Up to 100%"</formula1>
    </dataValidation>
    <dataValidation sqref="B117" showDropDown="0" showInputMessage="0" showErrorMessage="0" allowBlank="1" type="list">
      <formula1>"None,Up to 20%,Up to 40%,Up to 60%,Up to 80%,Up to 100%"</formula1>
    </dataValidation>
    <dataValidation sqref="B118" showDropDown="0" showInputMessage="0" showErrorMessage="0" allowBlank="1" type="list">
      <formula1>"None,Up to 20%,Up to 40%,Up to 60%,Up to 80%,Up to 100%"</formula1>
    </dataValidation>
    <dataValidation sqref="B119" showDropDown="0" showInputMessage="0" showErrorMessage="0" allowBlank="1" type="list">
      <formula1>"None,Up to 20%,Up to 40%,Up to 60%,Up to 80%,Up to 100%"</formula1>
    </dataValidation>
    <dataValidation sqref="B120" showDropDown="0" showInputMessage="0" showErrorMessage="0" allowBlank="1" type="list">
      <formula1>"None,Up to 20%,Up to 40%,Up to 60%,Up to 80%,Up to 100%"</formula1>
    </dataValidation>
    <dataValidation sqref="B121" showDropDown="0" showInputMessage="0" showErrorMessage="0" allowBlank="1" type="list">
      <formula1>"Yes,No"</formula1>
    </dataValidation>
    <dataValidation sqref="B122" showDropDown="0" showInputMessage="0" showErrorMessage="0" allowBlank="1" type="list">
      <formula1>"Yes,No"</formula1>
    </dataValidation>
    <dataValidation sqref="B123" showDropDown="0" showInputMessage="0" showErrorMessage="0" allowBlank="1" type="list">
      <formula1>"Yes,No"</formula1>
    </dataValidation>
    <dataValidation sqref="B125" showDropDown="0" showInputMessage="0" showErrorMessage="0" allowBlank="1" type="list">
      <formula1>"Yes,No"</formula1>
    </dataValidation>
    <dataValidation sqref="B126" showDropDown="0" showInputMessage="0" showErrorMessage="0" allowBlank="1" type="list">
      <formula1>"Yes,No"</formula1>
    </dataValidation>
    <dataValidation sqref="B127" showDropDown="0" showInputMessage="0" showErrorMessage="0" allowBlank="1" type="list">
      <formula1>"Yes,No"</formula1>
    </dataValidation>
    <dataValidation sqref="B128" showDropDown="0" showInputMessage="0" showErrorMessage="0" allowBlank="1" type="list">
      <formula1>"Never,Ad-hoc,Annually,Quarterly,Monthly"</formula1>
    </dataValidation>
    <dataValidation sqref="B129" showDropDown="0" showInputMessage="0" showErrorMessage="0" allowBlank="1" type="list">
      <formula1>"Yes,No"</formula1>
    </dataValidation>
    <dataValidation sqref="B130" showDropDown="0" showInputMessage="0" showErrorMessage="0" allowBlank="1" type="list">
      <formula1>"Yes,No"</formula1>
    </dataValidation>
    <dataValidation sqref="B131" showDropDown="0" showInputMessage="0" showErrorMessage="0" allowBlank="1" type="list">
      <formula1>"Yes,No"</formula1>
    </dataValidation>
    <dataValidation sqref="B132" showDropDown="0" showInputMessage="0" showErrorMessage="0" allowBlank="1" type="list">
      <formula1>"Never,Ad-hoc,Annually,Quarterly,Monthly"</formula1>
    </dataValidation>
    <dataValidation sqref="B133" showDropDown="0" showInputMessage="0" showErrorMessage="0" allowBlank="1" type="list">
      <formula1>"None,Up to 20%,Up to 40%,Up to 60%,Up to 80%,Up to 100%"</formula1>
    </dataValidation>
    <dataValidation sqref="B134" showDropDown="0" showInputMessage="0" showErrorMessage="0" allowBlank="1" type="list">
      <formula1>"Yes,No"</formula1>
    </dataValidation>
    <dataValidation sqref="B135" showDropDown="0" showInputMessage="0" showErrorMessage="0" allowBlank="1" type="list">
      <formula1>"Yes,No"</formula1>
    </dataValidation>
    <dataValidation sqref="B136" showDropDown="0" showInputMessage="0" showErrorMessage="0" allowBlank="1" type="list">
      <formula1>"Yes,No"</formula1>
    </dataValidation>
    <dataValidation sqref="B137" showDropDown="0" showInputMessage="0" showErrorMessage="0" allowBlank="1" type="list">
      <formula1>"Yes,No"</formula1>
    </dataValidation>
    <dataValidation sqref="B138" showDropDown="0" showInputMessage="0" showErrorMessage="0" allowBlank="1" type="list">
      <formula1>"Yes,No"</formula1>
    </dataValidation>
    <dataValidation sqref="B139" showDropDown="0" showInputMessage="0" showErrorMessage="0" allowBlank="1" type="list">
      <formula1>"Yes,No"</formula1>
    </dataValidation>
    <dataValidation sqref="B140" showDropDown="0" showInputMessage="0" showErrorMessage="0" allowBlank="1" type="list">
      <formula1>"Yes,No"</formula1>
    </dataValidation>
    <dataValidation sqref="B141" showDropDown="0" showInputMessage="0" showErrorMessage="0" allowBlank="1" type="list">
      <formula1>"Yes,No"</formula1>
    </dataValidation>
    <dataValidation sqref="B142" showDropDown="0" showInputMessage="0" showErrorMessage="0" allowBlank="1" type="list">
      <formula1>"Yes,No"</formula1>
    </dataValidation>
    <dataValidation sqref="B143" showDropDown="0" showInputMessage="0" showErrorMessage="0" allowBlank="1" type="list">
      <formula1>"Yes,No"</formula1>
    </dataValidation>
    <dataValidation sqref="B144" showDropDown="0" showInputMessage="0" showErrorMessage="0" allowBlank="1" type="list">
      <formula1>"None,Up to 20%,Up to 40%,Up to 60%,Up to 80%,Up to 100%"</formula1>
    </dataValidation>
    <dataValidation sqref="B145" showDropDown="0" showInputMessage="0" showErrorMessage="0" allowBlank="1" type="list">
      <formula1>"None,Up to 20%,Up to 40%,Up to 60%,Up to 80%,Up to 100%"</formula1>
    </dataValidation>
    <dataValidation sqref="B146" showDropDown="0" showInputMessage="0" showErrorMessage="0" allowBlank="1" type="list">
      <formula1>"None,Up to 20%,Up to 40%,Up to 60%,Up to 80%,Up to 100%"</formula1>
    </dataValidation>
    <dataValidation sqref="B147" showDropDown="0" showInputMessage="0" showErrorMessage="0" allowBlank="1" type="list">
      <formula1>"Yes,No"</formula1>
    </dataValidation>
  </dataValidations>
  <pageMargins left="0.75" right="0.75" top="1" bottom="1" header="0.5" footer="0.5"/>
</worksheet>
</file>

<file path=xl/worksheets/sheet8.xml><?xml version="1.0" encoding="utf-8"?>
<worksheet xmlns="http://schemas.openxmlformats.org/spreadsheetml/2006/main">
  <sheetPr>
    <outlinePr summaryBelow="1" summaryRight="1"/>
    <pageSetUpPr/>
  </sheetPr>
  <dimension ref="A1:G141"/>
  <sheetViews>
    <sheetView workbookViewId="0">
      <selection activeCell="A1" sqref="A1"/>
    </sheetView>
  </sheetViews>
  <sheetFormatPr baseColWidth="8" defaultRowHeight="15"/>
  <cols>
    <col width="120" customWidth="1" min="1" max="1"/>
    <col width="32" customWidth="1" min="2" max="2"/>
    <col width="2" customWidth="1" min="3" max="3"/>
    <col width="75" customWidth="1" min="4" max="4"/>
    <col hidden="1" width="13" customWidth="1" min="5" max="5"/>
    <col hidden="1" width="13" customWidth="1" min="6" max="6"/>
    <col hidden="1" width="13" customWidth="1" min="7" max="7"/>
  </cols>
  <sheetData>
    <row r="1">
      <c r="A1" s="15" t="inlineStr">
        <is>
          <t>Data Governance</t>
        </is>
      </c>
      <c r="B1" s="16" t="n"/>
      <c r="C1" s="16" t="n"/>
      <c r="D1" s="16" t="n"/>
    </row>
    <row r="2">
      <c r="A2" s="17" t="inlineStr">
        <is>
          <t>Are qualified individuals formally accountable for data governance processes?</t>
        </is>
      </c>
      <c r="B2" s="17" t="inlineStr"/>
      <c r="E2">
        <f>IFERROR(VLOOKUP(B2, {"", 0; "No", 0; "Yes", 1}, 2, 0),0)</f>
        <v/>
      </c>
      <c r="F2" t="inlineStr">
        <is>
          <t>ID.AM</t>
        </is>
      </c>
      <c r="G2" t="inlineStr">
        <is>
          <t>GV.RR</t>
        </is>
      </c>
    </row>
    <row r="3">
      <c r="A3" s="17" t="inlineStr">
        <is>
          <t>Is there a formally documented policy defining data governance processes?</t>
        </is>
      </c>
      <c r="B3" s="17" t="inlineStr"/>
      <c r="E3">
        <f>IFERROR(VLOOKUP(B3, {"", 0; "No", 0; "Yes", 1}, 2, 0),0)</f>
        <v/>
      </c>
      <c r="F3" t="inlineStr">
        <is>
          <t>ID.GV</t>
        </is>
      </c>
      <c r="G3" t="inlineStr">
        <is>
          <t>GV.RM</t>
        </is>
      </c>
    </row>
    <row r="4">
      <c r="A4" s="17" t="inlineStr">
        <is>
          <t>Are SOPs for data governance documented?</t>
        </is>
      </c>
      <c r="B4" s="17" t="inlineStr"/>
      <c r="E4">
        <f>IFERROR(VLOOKUP(B4, {"", 0; "No", 0; "Yes", 1}, 2, 0),0)</f>
        <v/>
      </c>
      <c r="F4" t="inlineStr">
        <is>
          <t>PR.PT</t>
        </is>
      </c>
      <c r="G4" t="inlineStr">
        <is>
          <t>PR.PT</t>
        </is>
      </c>
    </row>
    <row r="5">
      <c r="A5" s="17" t="inlineStr">
        <is>
          <t>These SOPs are reviewed:</t>
        </is>
      </c>
      <c r="B5" s="17" t="inlineStr"/>
      <c r="E5">
        <f>IFERROR(VLOOKUP(B5, {"Never", 0; "Ad-hoc", 1; "Annually", 2; "Quarterly", 3; "Monthly", 4; "Weekly", 5}, 2, 0),0)</f>
        <v/>
      </c>
      <c r="F5" t="inlineStr">
        <is>
          <t>PR.PT</t>
        </is>
      </c>
      <c r="G5" t="inlineStr">
        <is>
          <t>GV.OV</t>
        </is>
      </c>
    </row>
    <row r="6">
      <c r="A6" s="17" t="inlineStr">
        <is>
          <t>Do your SOPs cover data retention (ie., data privacy lifecycles)?</t>
        </is>
      </c>
      <c r="B6" s="17" t="inlineStr"/>
      <c r="E6">
        <f>IFERROR(VLOOKUP(B6, {"", 0; "No", 0; "Yes", 1}, 2, 0),0)</f>
        <v/>
      </c>
      <c r="F6" t="inlineStr">
        <is>
          <t>ID.GV</t>
        </is>
      </c>
      <c r="G6" t="inlineStr">
        <is>
          <t>GV.OC</t>
        </is>
      </c>
    </row>
    <row r="7">
      <c r="A7" s="17" t="inlineStr">
        <is>
          <t>Is the use of industry-accepted standard methods for secure data disposal from storage media implemented?</t>
        </is>
      </c>
      <c r="B7" s="17" t="inlineStr"/>
      <c r="E7">
        <f>IFERROR(VLOOKUP(B7, {"", 0; "No", 0; "Yes", 1}, 2, 0),0)</f>
        <v/>
      </c>
      <c r="F7" t="inlineStr">
        <is>
          <t>PR.DS</t>
        </is>
      </c>
      <c r="G7" t="inlineStr">
        <is>
          <t>ID.AM</t>
        </is>
      </c>
    </row>
    <row r="8">
      <c r="A8" s="17" t="inlineStr">
        <is>
          <t>How frequently do you review and update SOPs for the data privacy lifecycle?</t>
        </is>
      </c>
      <c r="B8" s="17" t="inlineStr"/>
      <c r="E8">
        <f>IFERROR(VLOOKUP(B8, {"Never", 0; "Ad-hoc", 1; "Annually", 2; "Quarterly", 3; "Monthly", 4; "Weekly", 5}, 2, 0),0)</f>
        <v/>
      </c>
      <c r="F8" t="inlineStr">
        <is>
          <t>PR.IP</t>
        </is>
      </c>
      <c r="G8" t="inlineStr">
        <is>
          <t>PR.IP</t>
        </is>
      </c>
    </row>
    <row r="9">
      <c r="A9" s="17" t="inlineStr">
        <is>
          <t>How frequently do you perform a data governance audits?</t>
        </is>
      </c>
      <c r="B9" s="17" t="inlineStr"/>
      <c r="E9">
        <f>IFERROR(VLOOKUP(B9, {"Never", 0; "Ad-hoc", 1; "Annually", 2; "Quarterly", 3; "Monthly", 4; "Weekly", 5}, 2, 0),0)</f>
        <v/>
      </c>
      <c r="F9" t="inlineStr">
        <is>
          <t>PR.PT</t>
        </is>
      </c>
      <c r="G9" t="inlineStr">
        <is>
          <t>PR.PT</t>
        </is>
      </c>
    </row>
    <row r="10">
      <c r="A10" s="17" t="inlineStr">
        <is>
          <t>Have you assigned a point of escalation for issues with governance, data quality, and protections?</t>
        </is>
      </c>
      <c r="B10" s="17" t="inlineStr"/>
      <c r="E10">
        <f>IFERROR(VLOOKUP(B10, {"", 0; "No", 0; "Yes", 1}, 2, 0),0)</f>
        <v/>
      </c>
      <c r="F10" t="inlineStr">
        <is>
          <t>ID.GV</t>
        </is>
      </c>
      <c r="G10" t="inlineStr">
        <is>
          <t>GV.RR</t>
        </is>
      </c>
    </row>
    <row r="11">
      <c r="A11" s="17" t="inlineStr">
        <is>
          <t>Do you have a formal policy addressing data destruction?</t>
        </is>
      </c>
      <c r="B11" s="17" t="inlineStr"/>
      <c r="E11">
        <f>IFERROR(VLOOKUP(B11, {"", 0; "No", 0; "Yes", 1}, 2, 0),0)</f>
        <v/>
      </c>
      <c r="F11" t="inlineStr">
        <is>
          <t>ID.GV</t>
        </is>
      </c>
      <c r="G11" t="inlineStr">
        <is>
          <t>GV.RM</t>
        </is>
      </c>
    </row>
    <row r="12">
      <c r="A12" s="17" t="inlineStr">
        <is>
          <t>Is there a policy in place that clearly states and documents the requirement for the organization to keep its data separate from any other entity's data?</t>
        </is>
      </c>
      <c r="B12" s="17" t="inlineStr"/>
      <c r="E12">
        <f>IFERROR(VLOOKUP(B12, {"", 0; "No", 0; "Yes", 1}, 2, 0),0)</f>
        <v/>
      </c>
      <c r="F12" t="inlineStr">
        <is>
          <t>ID.GV</t>
        </is>
      </c>
      <c r="G12" t="inlineStr">
        <is>
          <t>GV.RM</t>
        </is>
      </c>
    </row>
    <row r="13">
      <c r="A13" s="17" t="inlineStr">
        <is>
          <t>Do you have a catalog defining which third-parties are approved for file sharing?</t>
        </is>
      </c>
      <c r="B13" s="17" t="inlineStr"/>
      <c r="E13">
        <f>IFERROR(VLOOKUP(B13, {"", 0; "No", 0; "Yes", 1}, 2, 0),0)</f>
        <v/>
      </c>
      <c r="F13" t="inlineStr">
        <is>
          <t>ID.SC</t>
        </is>
      </c>
      <c r="G13" t="inlineStr">
        <is>
          <t>GV.SC</t>
        </is>
      </c>
    </row>
    <row r="14">
      <c r="A14" s="17" t="inlineStr">
        <is>
          <t>Do you have data loss prevention (DLP) controls in place to ensure compliance with data governance policies?</t>
        </is>
      </c>
      <c r="B14" s="17" t="inlineStr"/>
      <c r="E14">
        <f>IFERROR(VLOOKUP(B14, {"", 0; "No", 0; "Yes", 1}, 2, 0),0)</f>
        <v/>
      </c>
      <c r="F14" t="inlineStr">
        <is>
          <t>PR.DS</t>
        </is>
      </c>
      <c r="G14" t="inlineStr">
        <is>
          <t>PR.DS</t>
        </is>
      </c>
    </row>
    <row r="15">
      <c r="A15" s="17" t="inlineStr">
        <is>
          <t>Do you have a process for notifying the appropriate roles and teams of policy violations?</t>
        </is>
      </c>
      <c r="B15" s="17" t="inlineStr"/>
      <c r="E15">
        <f>IFERROR(VLOOKUP(B15, {"", 0; "No", 0; "Yes", 1}, 2, 0),0)</f>
        <v/>
      </c>
      <c r="F15" t="inlineStr">
        <is>
          <t>DE.DP</t>
        </is>
      </c>
      <c r="G15" t="inlineStr">
        <is>
          <t>DE.DP</t>
        </is>
      </c>
    </row>
    <row r="16">
      <c r="A16" s="17" t="inlineStr">
        <is>
          <t>Do you have a process for ensuring physical documents adhere to data governance policies?</t>
        </is>
      </c>
      <c r="B16" s="17" t="inlineStr"/>
      <c r="E16">
        <f>IFERROR(VLOOKUP(B16, {"", 0; "No", 0; "Yes", 1}, 2, 0),0)</f>
        <v/>
      </c>
      <c r="F16" t="inlineStr">
        <is>
          <t>DE.CM</t>
        </is>
      </c>
      <c r="G16" t="inlineStr">
        <is>
          <t>DE.CM</t>
        </is>
      </c>
    </row>
    <row r="17">
      <c r="A17" s="17" t="inlineStr">
        <is>
          <t>Is there a data classification process?</t>
        </is>
      </c>
      <c r="B17" s="17" t="inlineStr"/>
      <c r="E17">
        <f>IFERROR(VLOOKUP(B17, {"", 0; "No", 0; "Yes", 1}, 2, 0),0)</f>
        <v/>
      </c>
      <c r="F17" t="inlineStr">
        <is>
          <t>RS.AN</t>
        </is>
      </c>
      <c r="G17" t="inlineStr">
        <is>
          <t>RS.MA</t>
        </is>
      </c>
    </row>
    <row r="18">
      <c r="A18" s="17" t="inlineStr">
        <is>
          <t>Is data classification applied to all data upon creation?</t>
        </is>
      </c>
      <c r="B18" s="17" t="inlineStr"/>
      <c r="E18">
        <f>IFERROR(VLOOKUP(B18, {"", 0; "No", 0; "Yes", 1}, 2, 0),0)</f>
        <v/>
      </c>
      <c r="F18" t="inlineStr">
        <is>
          <t>RS.AN</t>
        </is>
      </c>
      <c r="G18" t="inlineStr">
        <is>
          <t>RS.MA</t>
        </is>
      </c>
    </row>
    <row r="19">
      <c r="A19" s="17" t="inlineStr">
        <is>
          <t>Is data classification applied automatically?</t>
        </is>
      </c>
      <c r="B19" s="17" t="inlineStr"/>
      <c r="E19">
        <f>IFERROR(VLOOKUP(B19, {"", 0; "No", 0; "Yes", 1}, 2, 0),0)</f>
        <v/>
      </c>
      <c r="F19" t="inlineStr">
        <is>
          <t>RS.AN</t>
        </is>
      </c>
      <c r="G19" t="inlineStr">
        <is>
          <t>RS.MA</t>
        </is>
      </c>
    </row>
    <row r="20">
      <c r="A20" s="17" t="inlineStr">
        <is>
          <t>Do you perform validation of data classification to ensure claffication policies are adhered to?</t>
        </is>
      </c>
      <c r="B20" s="17" t="inlineStr"/>
      <c r="E20">
        <f>IFERROR(VLOOKUP(B20, {"", 0; "No", 0; "Yes", 1}, 2, 0),0)</f>
        <v/>
      </c>
      <c r="F20" t="inlineStr">
        <is>
          <t>RS.AN</t>
        </is>
      </c>
      <c r="G20" t="inlineStr">
        <is>
          <t>RS.MA</t>
        </is>
      </c>
    </row>
    <row r="21">
      <c r="A21" s="17" t="inlineStr">
        <is>
          <t>How frequently do you perform data classification audits?</t>
        </is>
      </c>
      <c r="B21" s="17" t="inlineStr"/>
      <c r="E21">
        <f>IFERROR(VLOOKUP(B21, {"Never", 0; "Ad-hoc", 1; "Annually", 2; "Quarterly", 3; "Monthly", 4; "Weekly", 5}, 2, 0),0)</f>
        <v/>
      </c>
      <c r="F21" t="inlineStr">
        <is>
          <t>RS.AN</t>
        </is>
      </c>
      <c r="G21" t="inlineStr">
        <is>
          <t>RS.MA</t>
        </is>
      </c>
    </row>
    <row r="22">
      <c r="A22" s="17" t="inlineStr">
        <is>
          <t>Are data flow diagrams maintained for all systems?</t>
        </is>
      </c>
      <c r="B22" s="17" t="inlineStr"/>
      <c r="E22">
        <f>IFERROR(VLOOKUP(B22, {"", 0; "No", 0; "Yes", 1}, 2, 0),0)</f>
        <v/>
      </c>
      <c r="F22" t="inlineStr">
        <is>
          <t>DE.AE</t>
        </is>
      </c>
      <c r="G22" t="inlineStr">
        <is>
          <t>ID.AM</t>
        </is>
      </c>
    </row>
    <row r="23">
      <c r="A23" s="17" t="inlineStr">
        <is>
          <t>Are data flow diagrams maintained for critical systems?</t>
        </is>
      </c>
      <c r="B23" s="17" t="inlineStr"/>
      <c r="E23">
        <f>IFERROR(VLOOKUP(B23, {"", 0; "No", 0; "Yes", 1}, 2, 0),0)</f>
        <v/>
      </c>
      <c r="F23" t="inlineStr">
        <is>
          <t>DE.AE</t>
        </is>
      </c>
      <c r="G23" t="inlineStr">
        <is>
          <t>ID.AM</t>
        </is>
      </c>
    </row>
    <row r="24">
      <c r="A24" s="17" t="inlineStr">
        <is>
          <t>How frequently are data flow diagrams reviewed and updated?</t>
        </is>
      </c>
      <c r="B24" s="17" t="inlineStr"/>
      <c r="E24">
        <f>IFERROR(VLOOKUP(B24, {"Never", 0; "Ad-hoc", 1; "Annually", 2; "Quarterly", 3; "Monthly", 4; "Weekly", 5}, 2, 0),0)</f>
        <v/>
      </c>
      <c r="F24" t="inlineStr">
        <is>
          <t>DE.AE</t>
        </is>
      </c>
      <c r="G24" t="inlineStr">
        <is>
          <t>ID.AM</t>
        </is>
      </c>
    </row>
    <row r="25">
      <c r="A25" s="17" t="inlineStr">
        <is>
          <t>Is there a centralized inventory of personally identifiable information (PII) stored or processed by your organization?</t>
        </is>
      </c>
      <c r="B25" s="17" t="inlineStr"/>
      <c r="E25">
        <f>IFERROR(VLOOKUP(B25, {"", 0; "No", 0; "Yes", 1}, 2, 0),0)</f>
        <v/>
      </c>
      <c r="F25" t="inlineStr">
        <is>
          <t>ID.AM</t>
        </is>
      </c>
      <c r="G25" t="inlineStr">
        <is>
          <t>ID.AM</t>
        </is>
      </c>
    </row>
    <row r="26">
      <c r="A26" s="17" t="inlineStr">
        <is>
          <t>Is ownership for PII and related systems formally assigned?</t>
        </is>
      </c>
      <c r="B26" s="17" t="inlineStr"/>
      <c r="E26">
        <f>IFERROR(VLOOKUP(B26, {"", 0; "No", 0; "Yes", 1}, 2, 0),0)</f>
        <v/>
      </c>
      <c r="F26" t="inlineStr">
        <is>
          <t>PR.IP</t>
        </is>
      </c>
      <c r="G26" t="inlineStr">
        <is>
          <t>PR.IP</t>
        </is>
      </c>
    </row>
    <row r="27">
      <c r="A27" s="17" t="inlineStr">
        <is>
          <t>Do you have processes in place to ensure PII is processed only as intended?</t>
        </is>
      </c>
      <c r="B27" s="17" t="inlineStr"/>
      <c r="E27">
        <f>IFERROR(VLOOKUP(B27, {"", 0; "No", 0; "Yes", 1}, 2, 0),0)</f>
        <v/>
      </c>
      <c r="F27" t="inlineStr">
        <is>
          <t>PR.IP</t>
        </is>
      </c>
      <c r="G27" t="inlineStr">
        <is>
          <t>PR.IP</t>
        </is>
      </c>
    </row>
    <row r="28">
      <c r="A28" s="17" t="inlineStr">
        <is>
          <t>Do you have processes in place to ensure PII data privacy lifecycles are respected?</t>
        </is>
      </c>
      <c r="B28" s="17" t="inlineStr"/>
      <c r="E28">
        <f>IFERROR(VLOOKUP(B28, {"", 0; "No", 0; "Yes", 1}, 2, 0),0)</f>
        <v/>
      </c>
      <c r="F28" t="inlineStr">
        <is>
          <t>PR.IP</t>
        </is>
      </c>
      <c r="G28" t="inlineStr">
        <is>
          <t>PR.IP</t>
        </is>
      </c>
    </row>
    <row r="29">
      <c r="A29" s="17" t="inlineStr">
        <is>
          <t>Is a data protection impact assessment (DPIA) conducted by the organization when processing personal data?</t>
        </is>
      </c>
      <c r="B29" s="17" t="inlineStr"/>
      <c r="E29">
        <f>IFERROR(VLOOKUP(B29, {"", 0; "No", 0; "Yes", 1}, 2, 0),0)</f>
        <v/>
      </c>
      <c r="F29" t="inlineStr">
        <is>
          <t>ID.GV</t>
        </is>
      </c>
      <c r="G29" t="inlineStr">
        <is>
          <t>GV.OC</t>
        </is>
      </c>
    </row>
    <row r="30">
      <c r="A30" s="17" t="inlineStr">
        <is>
          <t>Is there a qualified and formally assigned Data Protection Officer (DPO)?</t>
        </is>
      </c>
      <c r="B30" s="17" t="inlineStr"/>
      <c r="E30">
        <f>IFERROR(VLOOKUP(B30, {"", 0; "No", 0; "Yes", 1}, 2, 0),0)</f>
        <v/>
      </c>
      <c r="F30" t="inlineStr">
        <is>
          <t>ID.GV</t>
        </is>
      </c>
      <c r="G30" t="inlineStr">
        <is>
          <t>GV.OC</t>
        </is>
      </c>
    </row>
    <row r="31">
      <c r="A31" s="17" t="inlineStr">
        <is>
          <t>Do you notify data owners before sub-processors access their data for processing?</t>
        </is>
      </c>
      <c r="B31" s="17" t="inlineStr"/>
      <c r="E31">
        <f>IFERROR(VLOOKUP(B31, {"", 0; "No", 0; "Yes", 1}, 2, 0),0)</f>
        <v/>
      </c>
      <c r="F31" t="inlineStr">
        <is>
          <t>ID.GV</t>
        </is>
      </c>
      <c r="G31" t="inlineStr">
        <is>
          <t>GV.OC</t>
        </is>
      </c>
    </row>
    <row r="32">
      <c r="A32" s="17" t="inlineStr">
        <is>
          <t>Is there a process in place to prevent the use of production data in test or pre-production environments?</t>
        </is>
      </c>
      <c r="B32" s="17" t="inlineStr"/>
      <c r="E32">
        <f>IFERROR(VLOOKUP(B32, {"", 0; "No", 0; "Yes", 1}, 2, 0),0)</f>
        <v/>
      </c>
      <c r="F32" t="inlineStr">
        <is>
          <t>PR.DS</t>
        </is>
      </c>
      <c r="G32" t="inlineStr">
        <is>
          <t>PR.IR</t>
        </is>
      </c>
    </row>
    <row r="33">
      <c r="A33" s="17" t="inlineStr">
        <is>
          <t>If production data is used in test or pre-production environments, does it require formal management approval before use?</t>
        </is>
      </c>
      <c r="B33" s="17" t="inlineStr"/>
      <c r="E33">
        <f>IFERROR(VLOOKUP(B33, {"", 0; "No", 0; "Yes", 1}, 2, 0),0)</f>
        <v/>
      </c>
      <c r="F33" t="inlineStr">
        <is>
          <t>ID.GV</t>
        </is>
      </c>
      <c r="G33" t="inlineStr">
        <is>
          <t>GV.OC</t>
        </is>
      </c>
    </row>
    <row r="34">
      <c r="A34" s="17" t="inlineStr">
        <is>
          <t>Do you use an information rights management (IRM) system to protect sensitive data?</t>
        </is>
      </c>
      <c r="B34" s="17" t="inlineStr"/>
      <c r="E34">
        <f>IFERROR(VLOOKUP(B34, {"", 0; "No", 0; "Yes", 1}, 2, 0),0)</f>
        <v/>
      </c>
      <c r="F34" t="inlineStr">
        <is>
          <t>PR.AC</t>
        </is>
      </c>
      <c r="G34" t="inlineStr">
        <is>
          <t>PR.AA</t>
        </is>
      </c>
    </row>
    <row r="35">
      <c r="A35" s="17" t="inlineStr">
        <is>
          <t>Do you have a process for identifying all regulatory requirements?</t>
        </is>
      </c>
      <c r="B35" s="17" t="inlineStr"/>
      <c r="E35">
        <f>IFERROR(VLOOKUP(B35, {"", 0; "No", 0; "Yes", 1}, 2, 0),0)</f>
        <v/>
      </c>
      <c r="F35" t="inlineStr">
        <is>
          <t>ID.GV</t>
        </is>
      </c>
      <c r="G35" t="inlineStr">
        <is>
          <t>GV.OC</t>
        </is>
      </c>
    </row>
    <row r="36">
      <c r="A36" s="17" t="inlineStr">
        <is>
          <t>Are all identified regulatory requirements formally documented?</t>
        </is>
      </c>
      <c r="B36" s="17" t="inlineStr"/>
      <c r="E36">
        <f>IFERROR(VLOOKUP(B36, {"", 0; "No", 0; "Yes", 1}, 2, 0),0)</f>
        <v/>
      </c>
      <c r="F36" t="inlineStr">
        <is>
          <t>ID.GV</t>
        </is>
      </c>
      <c r="G36" t="inlineStr">
        <is>
          <t>GV.OC</t>
        </is>
      </c>
    </row>
    <row r="37">
      <c r="A37" s="17" t="inlineStr">
        <is>
          <t>Are reguatory requirements communicated to the appropriate stakeholders and teams?</t>
        </is>
      </c>
      <c r="B37" s="17" t="inlineStr"/>
      <c r="E37">
        <f>IFERROR(VLOOKUP(B37, {"", 0; "No", 0; "Yes", 1}, 2, 0),0)</f>
        <v/>
      </c>
      <c r="F37" t="inlineStr">
        <is>
          <t>ID.BE</t>
        </is>
      </c>
      <c r="G37" t="inlineStr">
        <is>
          <t>GV.OC</t>
        </is>
      </c>
    </row>
    <row r="38">
      <c r="A38" s="17" t="inlineStr">
        <is>
          <t>Is compliance testing performed using automated processes?</t>
        </is>
      </c>
      <c r="B38" s="17" t="inlineStr"/>
      <c r="E38">
        <f>IFERROR(VLOOKUP(B38, {"", 0; "No", 0; "Yes", 1}, 2, 0),0)</f>
        <v/>
      </c>
      <c r="F38" t="inlineStr">
        <is>
          <t>PR.IP</t>
        </is>
      </c>
      <c r="G38" t="inlineStr">
        <is>
          <t>PR.IP</t>
        </is>
      </c>
    </row>
    <row r="39">
      <c r="A39" s="15" t="inlineStr">
        <is>
          <t>IT Audit</t>
        </is>
      </c>
      <c r="B39" s="16" t="n"/>
      <c r="C39" s="16" t="n"/>
      <c r="D39" s="16" t="n"/>
    </row>
    <row r="40">
      <c r="A40" s="17" t="inlineStr">
        <is>
          <t>Are qualified individuals formally accountable for IT audit processes?</t>
        </is>
      </c>
      <c r="B40" s="17" t="inlineStr"/>
      <c r="E40">
        <f>IFERROR(VLOOKUP(B40, {"", 0; "No", 0; "Yes", 1}, 2, 0),0)</f>
        <v/>
      </c>
      <c r="F40" t="inlineStr">
        <is>
          <t>ID.AM</t>
        </is>
      </c>
      <c r="G40" t="inlineStr">
        <is>
          <t>GV.RR</t>
        </is>
      </c>
    </row>
    <row r="41">
      <c r="A41" s="17" t="inlineStr">
        <is>
          <t>Is there a formally documented policy defining IT audit processes?</t>
        </is>
      </c>
      <c r="B41" s="17" t="inlineStr"/>
      <c r="E41">
        <f>IFERROR(VLOOKUP(B41, {"", 0; "No", 0; "Yes", 1}, 2, 0),0)</f>
        <v/>
      </c>
      <c r="F41" t="inlineStr">
        <is>
          <t>ID.GV</t>
        </is>
      </c>
      <c r="G41" t="inlineStr">
        <is>
          <t>GV.RM</t>
        </is>
      </c>
    </row>
    <row r="42">
      <c r="A42" s="17" t="inlineStr">
        <is>
          <t>Are SOPs for IT audit documented?</t>
        </is>
      </c>
      <c r="B42" s="17" t="inlineStr"/>
      <c r="E42">
        <f>IFERROR(VLOOKUP(B42, {"", 0; "No", 0; "Yes", 1}, 2, 0),0)</f>
        <v/>
      </c>
      <c r="F42" t="inlineStr">
        <is>
          <t>PR.PT</t>
        </is>
      </c>
      <c r="G42" t="inlineStr">
        <is>
          <t>PR.PT</t>
        </is>
      </c>
    </row>
    <row r="43">
      <c r="A43" s="17" t="inlineStr">
        <is>
          <t>These SOPs are reviewed:</t>
        </is>
      </c>
      <c r="B43" s="17" t="inlineStr"/>
      <c r="E43">
        <f>IFERROR(VLOOKUP(B43, {"Never", 0; "Ad-hoc", 1; "Annually", 2; "Quarterly", 3; "Monthly", 4; "Weekly", 5}, 2, 0),0)</f>
        <v/>
      </c>
      <c r="F43" t="inlineStr">
        <is>
          <t>PR.PT</t>
        </is>
      </c>
      <c r="G43" t="inlineStr">
        <is>
          <t>GV.OV</t>
        </is>
      </c>
    </row>
    <row r="44">
      <c r="A44" s="17" t="inlineStr">
        <is>
          <t>Do you have an audit committee?</t>
        </is>
      </c>
      <c r="B44" s="17" t="inlineStr"/>
      <c r="E44">
        <f>IFERROR(VLOOKUP(B44, {"", 0; "No", 0; "Yes", 1}, 2, 0),0)</f>
        <v/>
      </c>
      <c r="F44" t="inlineStr">
        <is>
          <t>ID.GV</t>
        </is>
      </c>
      <c r="G44" t="inlineStr">
        <is>
          <t>GV.RR</t>
        </is>
      </c>
    </row>
    <row r="45">
      <c r="A45" s="17" t="inlineStr">
        <is>
          <t>Is the individual responsible for IT audit efforts required to report to the audit committee within the organization?</t>
        </is>
      </c>
      <c r="B45" s="17" t="inlineStr"/>
      <c r="E45">
        <f>IFERROR(VLOOKUP(B45, {"", 0; "No", 0; "Yes", 1}, 2, 0),0)</f>
        <v/>
      </c>
      <c r="F45" t="inlineStr">
        <is>
          <t>PR.AT</t>
        </is>
      </c>
      <c r="G45" t="inlineStr">
        <is>
          <t>PR.AT</t>
        </is>
      </c>
    </row>
    <row r="46">
      <c r="A46" s="17" t="inlineStr">
        <is>
          <t>Are key business stakeholders members of the audit committee?</t>
        </is>
      </c>
      <c r="B46" s="17" t="inlineStr"/>
      <c r="E46">
        <f>IFERROR(VLOOKUP(B46, {"", 0; "No", 0; "Yes", 1}, 2, 0),0)</f>
        <v/>
      </c>
      <c r="F46" t="inlineStr">
        <is>
          <t>ID.GV</t>
        </is>
      </c>
      <c r="G46" t="inlineStr">
        <is>
          <t>GV.RR</t>
        </is>
      </c>
    </row>
    <row r="47">
      <c r="A47" s="17" t="inlineStr">
        <is>
          <t>Do you require the audit committee to present a report detailing their findings, including any identified deficiencies or ineffective controls?</t>
        </is>
      </c>
      <c r="B47" s="17" t="inlineStr"/>
      <c r="E47">
        <f>IFERROR(VLOOKUP(B47, {"", 0; "No", 0; "Yes", 1}, 2, 0),0)</f>
        <v/>
      </c>
      <c r="F47" t="inlineStr">
        <is>
          <t>DE.DP</t>
        </is>
      </c>
      <c r="G47" t="inlineStr">
        <is>
          <t>DE.DP</t>
        </is>
      </c>
    </row>
    <row r="48">
      <c r="A48" s="17" t="inlineStr">
        <is>
          <t>Does the audit committee report directory to the board of directors?</t>
        </is>
      </c>
      <c r="B48" s="17" t="inlineStr"/>
      <c r="E48">
        <f>IFERROR(VLOOKUP(B48, {"", 0; "No", 0; "Yes", 1}, 2, 0),0)</f>
        <v/>
      </c>
      <c r="F48" t="inlineStr">
        <is>
          <t>PR.IP</t>
        </is>
      </c>
      <c r="G48" t="inlineStr">
        <is>
          <t>PR.IP</t>
        </is>
      </c>
    </row>
    <row r="49">
      <c r="A49" s="17" t="inlineStr">
        <is>
          <t>How frequently do you conduct a formal IT audits to assess technical controls in accordance with established policies?</t>
        </is>
      </c>
      <c r="B49" s="17" t="inlineStr"/>
      <c r="E49">
        <f>IFERROR(VLOOKUP(B49, {"", 0; "No", 0; "Yes", 1}, 2, 0),0)</f>
        <v/>
      </c>
      <c r="F49" t="inlineStr">
        <is>
          <t>DE.DP</t>
        </is>
      </c>
      <c r="G49" t="inlineStr">
        <is>
          <t>DE.DP</t>
        </is>
      </c>
    </row>
    <row r="50">
      <c r="A50" s="17" t="inlineStr">
        <is>
          <t>Is access to IT audit reports and evidence restricted by role?</t>
        </is>
      </c>
      <c r="B50" s="17" t="inlineStr"/>
      <c r="E50">
        <f>IFERROR(VLOOKUP(B50, {"", 0; "No", 0; "Yes", 1}, 2, 0),0)</f>
        <v/>
      </c>
      <c r="F50" t="inlineStr">
        <is>
          <t>PR.AC</t>
        </is>
      </c>
      <c r="G50" t="inlineStr">
        <is>
          <t>PR.AA</t>
        </is>
      </c>
    </row>
    <row r="51">
      <c r="A51" s="17" t="inlineStr">
        <is>
          <t>How frequency do security and internal audit teams meet to discuss and coordinate audit scope?</t>
        </is>
      </c>
      <c r="B51" s="17" t="inlineStr"/>
      <c r="E51">
        <f>IFERROR(VLOOKUP(B51, {"Never", 0; "Ad-hoc", 1; "Annually", 2; "Quarterly", 3; "Monthly", 4; "Weekly", 5}, 2, 0),0)</f>
        <v/>
      </c>
      <c r="F51" t="inlineStr">
        <is>
          <t>PR.IP</t>
        </is>
      </c>
      <c r="G51" t="inlineStr">
        <is>
          <t>PR.IP</t>
        </is>
      </c>
    </row>
    <row r="52">
      <c r="A52" s="17" t="inlineStr">
        <is>
          <t>Do you audit physical operating environments to validate compliance with security policies and applicable regulatory requirements?</t>
        </is>
      </c>
      <c r="B52" s="17" t="inlineStr"/>
      <c r="E52">
        <f>IFERROR(VLOOKUP(B52, {"", 0; "No", 0; "Yes", 1}, 2, 0),0)</f>
        <v/>
      </c>
      <c r="F52" t="inlineStr">
        <is>
          <t>PR.PT</t>
        </is>
      </c>
      <c r="G52" t="inlineStr">
        <is>
          <t>PR.PT</t>
        </is>
      </c>
    </row>
    <row r="53">
      <c r="A53" s="17" t="inlineStr">
        <is>
          <t>Are independent third-party audits used to validate internal audit findings?</t>
        </is>
      </c>
      <c r="B53" s="17" t="inlineStr"/>
      <c r="E53">
        <f>IFERROR(VLOOKUP(B53, {"", 0; "No", 0; "Yes", 1}, 2, 0),0)</f>
        <v/>
      </c>
      <c r="F53" t="inlineStr">
        <is>
          <t>PR.PT</t>
        </is>
      </c>
      <c r="G53" t="inlineStr">
        <is>
          <t>PR.PT</t>
        </is>
      </c>
    </row>
    <row r="54">
      <c r="A54" s="17" t="inlineStr">
        <is>
          <t>Are GAP analysis findings used to develop audit testing criteria?</t>
        </is>
      </c>
      <c r="B54" s="17" t="inlineStr"/>
      <c r="E54">
        <f>IFERROR(VLOOKUP(B54, {"", 0; "No", 0; "Yes", 1}, 2, 0),0)</f>
        <v/>
      </c>
      <c r="F54" t="inlineStr">
        <is>
          <t>RS.IM</t>
        </is>
      </c>
      <c r="G54" t="inlineStr">
        <is>
          <t>RS.IM</t>
        </is>
      </c>
    </row>
    <row r="55">
      <c r="A55" s="17" t="inlineStr">
        <is>
          <t>Are business objectives used to develop audit testing criteria?</t>
        </is>
      </c>
      <c r="B55" s="17" t="inlineStr"/>
      <c r="E55">
        <f>IFERROR(VLOOKUP(B55, {"", 0; "No", 0; "Yes", 1}, 2, 0),0)</f>
        <v/>
      </c>
      <c r="F55" t="inlineStr">
        <is>
          <t>DE.DP</t>
        </is>
      </c>
      <c r="G55" t="inlineStr">
        <is>
          <t>DE.DP</t>
        </is>
      </c>
    </row>
    <row r="56">
      <c r="A56" s="17" t="inlineStr">
        <is>
          <t>Are deployed technology stacks used to develop audit testing criteria?</t>
        </is>
      </c>
      <c r="B56" s="17" t="inlineStr"/>
      <c r="E56">
        <f>IFERROR(VLOOKUP(B56, {"", 0; "No", 0; "Yes", 1}, 2, 0),0)</f>
        <v/>
      </c>
      <c r="F56" t="inlineStr">
        <is>
          <t>ID.RA</t>
        </is>
      </c>
      <c r="G56" t="inlineStr">
        <is>
          <t>ID.RA</t>
        </is>
      </c>
    </row>
    <row r="57">
      <c r="A57" s="17" t="inlineStr">
        <is>
          <t>Do you utilize widely recognized industry frameworks for conducting comprehensive gap analysis?</t>
        </is>
      </c>
      <c r="B57" s="17" t="inlineStr"/>
      <c r="E57">
        <f>IFERROR(VLOOKUP(B57, {"", 0; "No", 0; "Yes", 1}, 2, 0),0)</f>
        <v/>
      </c>
      <c r="F57" t="inlineStr">
        <is>
          <t>PR.PT</t>
        </is>
      </c>
      <c r="G57" t="inlineStr">
        <is>
          <t>PR.PT</t>
        </is>
      </c>
    </row>
    <row r="58">
      <c r="A58" s="17" t="inlineStr">
        <is>
          <t>Are gap analysis results prioritized against business objectives?</t>
        </is>
      </c>
      <c r="B58" s="17" t="inlineStr"/>
      <c r="E58">
        <f>IFERROR(VLOOKUP(B58, {"", 0; "No", 0; "Yes", 1}, 2, 0),0)</f>
        <v/>
      </c>
      <c r="F58" t="inlineStr">
        <is>
          <t>ID.RA</t>
        </is>
      </c>
      <c r="G58" t="inlineStr">
        <is>
          <t>ID.RA</t>
        </is>
      </c>
    </row>
    <row r="59">
      <c r="A59" s="17" t="inlineStr">
        <is>
          <t>Do you track findings from gap analysis and IT audits in a centralized location?</t>
        </is>
      </c>
      <c r="B59" s="17" t="inlineStr"/>
      <c r="E59">
        <f>IFERROR(VLOOKUP(B59, {"", 0; "No", 0; "Yes", 1}, 2, 0),0)</f>
        <v/>
      </c>
      <c r="F59" t="inlineStr">
        <is>
          <t>PR.PT</t>
        </is>
      </c>
      <c r="G59" t="inlineStr">
        <is>
          <t>PR.PT</t>
        </is>
      </c>
    </row>
    <row r="60">
      <c r="A60" s="17" t="inlineStr">
        <is>
          <t>Do you have formally defined service level agreements (SLAs) for remediation of control findings?</t>
        </is>
      </c>
      <c r="B60" s="17" t="inlineStr"/>
      <c r="E60">
        <f>IFERROR(VLOOKUP(B60, {"", 0; "No", 0; "Yes", 1}, 2, 0),0)</f>
        <v/>
      </c>
      <c r="F60" t="inlineStr">
        <is>
          <t>DE.DP</t>
        </is>
      </c>
      <c r="G60" t="inlineStr">
        <is>
          <t>DE.DP</t>
        </is>
      </c>
    </row>
    <row r="61">
      <c r="A61" s="17" t="inlineStr">
        <is>
          <t>Do you have a process for ensuring all findings are remediated within SLAs?</t>
        </is>
      </c>
      <c r="B61" s="17" t="inlineStr"/>
      <c r="E61">
        <f>IFERROR(VLOOKUP(B61, {"", 0; "No", 0; "Yes", 1}, 2, 0),0)</f>
        <v/>
      </c>
      <c r="F61" t="inlineStr">
        <is>
          <t>DE.DP</t>
        </is>
      </c>
      <c r="G61" t="inlineStr">
        <is>
          <t>DE.DP</t>
        </is>
      </c>
    </row>
    <row r="62">
      <c r="A62" s="17" t="inlineStr">
        <is>
          <t>Are cryptographic systems (including key management) audited at least annually?</t>
        </is>
      </c>
      <c r="B62" s="17" t="inlineStr"/>
      <c r="E62">
        <f>IFERROR(VLOOKUP(B62, {"", 0; "No", 0; "Yes", 1}, 2, 0),0)</f>
        <v/>
      </c>
      <c r="F62" t="inlineStr">
        <is>
          <t>PR.PT</t>
        </is>
      </c>
      <c r="G62" t="inlineStr">
        <is>
          <t>PR.PT</t>
        </is>
      </c>
    </row>
    <row r="63">
      <c r="A63" s="17" t="inlineStr">
        <is>
          <t>Are meeting minutes of audit meetings kept in a centralized location?</t>
        </is>
      </c>
      <c r="B63" s="17" t="inlineStr"/>
      <c r="E63">
        <f>IFERROR(VLOOKUP(B63, {"", 0; "No", 0; "Yes", 1}, 2, 0),0)</f>
        <v/>
      </c>
      <c r="F63" t="inlineStr">
        <is>
          <t>PR.PT</t>
        </is>
      </c>
      <c r="G63" t="inlineStr">
        <is>
          <t>PR.PT</t>
        </is>
      </c>
    </row>
    <row r="64">
      <c r="A64" s="15" t="inlineStr">
        <is>
          <t>Policy Management</t>
        </is>
      </c>
      <c r="B64" s="16" t="n"/>
      <c r="C64" s="16" t="n"/>
      <c r="D64" s="16" t="n"/>
    </row>
    <row r="65">
      <c r="A65" s="17" t="inlineStr">
        <is>
          <t>Are qualified individuals formally accountable for policy management processes?</t>
        </is>
      </c>
      <c r="B65" s="17" t="inlineStr"/>
      <c r="E65">
        <f>IFERROR(VLOOKUP(B65, {"", 0; "No", 0; "Yes", 1}, 2, 0),0)</f>
        <v/>
      </c>
      <c r="F65" t="inlineStr">
        <is>
          <t>ID.AM</t>
        </is>
      </c>
      <c r="G65" t="inlineStr">
        <is>
          <t>GV.RR</t>
        </is>
      </c>
    </row>
    <row r="66">
      <c r="A66" s="17" t="inlineStr">
        <is>
          <t>Is there a formally documented policy defining policy management processes?</t>
        </is>
      </c>
      <c r="B66" s="17" t="inlineStr"/>
      <c r="E66">
        <f>IFERROR(VLOOKUP(B66, {"", 0; "No", 0; "Yes", 1}, 2, 0),0)</f>
        <v/>
      </c>
      <c r="F66" t="inlineStr">
        <is>
          <t>ID.GV</t>
        </is>
      </c>
      <c r="G66" t="inlineStr">
        <is>
          <t>GV.RM</t>
        </is>
      </c>
    </row>
    <row r="67">
      <c r="A67" s="17" t="inlineStr">
        <is>
          <t>Are SOPs for policy management documented?</t>
        </is>
      </c>
      <c r="B67" s="17" t="inlineStr"/>
      <c r="E67">
        <f>IFERROR(VLOOKUP(B67, {"", 0; "No", 0; "Yes", 1}, 2, 0),0)</f>
        <v/>
      </c>
      <c r="F67" t="inlineStr">
        <is>
          <t>PR.PT</t>
        </is>
      </c>
      <c r="G67" t="inlineStr">
        <is>
          <t>PR.PT</t>
        </is>
      </c>
    </row>
    <row r="68">
      <c r="A68" s="17" t="inlineStr">
        <is>
          <t>These SOPs are reviewed:</t>
        </is>
      </c>
      <c r="B68" s="17" t="inlineStr"/>
      <c r="E68">
        <f>IFERROR(VLOOKUP(B68, {"Never", 0; "Ad-hoc", 1; "Annually", 2; "Quarterly", 3; "Monthly", 4; "Weekly", 5}, 2, 0),0)</f>
        <v/>
      </c>
      <c r="F68" t="inlineStr">
        <is>
          <t>PR.PT</t>
        </is>
      </c>
      <c r="G68" t="inlineStr">
        <is>
          <t>GV.OV</t>
        </is>
      </c>
    </row>
    <row r="69">
      <c r="A69" s="17" t="inlineStr">
        <is>
          <t>Are policies distributed to all relevant stakeholders?</t>
        </is>
      </c>
      <c r="B69" s="17" t="inlineStr"/>
      <c r="E69">
        <f>IFERROR(VLOOKUP(B69, {"", 0; "No", 0; "Yes", 1}, 2, 0),0)</f>
        <v/>
      </c>
      <c r="F69" t="inlineStr">
        <is>
          <t>PR.AT</t>
        </is>
      </c>
      <c r="G69" t="inlineStr">
        <is>
          <t>PR.AT</t>
        </is>
      </c>
    </row>
    <row r="70">
      <c r="A70" s="17" t="inlineStr">
        <is>
          <t>Are all policy changes and updates communicated without delay to all relevant stakeholders?</t>
        </is>
      </c>
      <c r="B70" s="17" t="inlineStr"/>
      <c r="E70">
        <f>IFERROR(VLOOKUP(B70, {"", 0; "No", 0; "Yes", 1}, 2, 0),0)</f>
        <v/>
      </c>
      <c r="F70" t="inlineStr">
        <is>
          <t>PR.AT</t>
        </is>
      </c>
      <c r="G70" t="inlineStr">
        <is>
          <t>PR.AT</t>
        </is>
      </c>
    </row>
    <row r="71">
      <c r="A71" s="17" t="inlineStr">
        <is>
          <t>Are digital acknowledgements collected with policy distributions?</t>
        </is>
      </c>
      <c r="B71" s="17" t="inlineStr"/>
      <c r="E71">
        <f>IFERROR(VLOOKUP(B71, {"", 0; "No", 0; "Yes", 1}, 2, 0),0)</f>
        <v/>
      </c>
      <c r="F71" t="inlineStr">
        <is>
          <t>PR.AT</t>
        </is>
      </c>
      <c r="G71" t="inlineStr">
        <is>
          <t>PR.AT</t>
        </is>
      </c>
    </row>
    <row r="72">
      <c r="A72" s="17" t="inlineStr">
        <is>
          <t>Is management review and approval required when policies are created or updated?</t>
        </is>
      </c>
      <c r="B72" s="17" t="inlineStr"/>
      <c r="E72">
        <f>IFERROR(VLOOKUP(B72, {"", 0; "No", 0; "Yes", 1}, 2, 0),0)</f>
        <v/>
      </c>
      <c r="F72" t="inlineStr">
        <is>
          <t>PR.IP</t>
        </is>
      </c>
      <c r="G72" t="inlineStr">
        <is>
          <t>PR.IP</t>
        </is>
      </c>
    </row>
    <row r="73">
      <c r="A73" s="17" t="inlineStr">
        <is>
          <t>Is legal review and approval required when policies are created or updated?</t>
        </is>
      </c>
      <c r="B73" s="17" t="inlineStr"/>
      <c r="E73">
        <f>IFERROR(VLOOKUP(B73, {"", 0; "No", 0; "Yes", 1}, 2, 0),0)</f>
        <v/>
      </c>
      <c r="F73" t="inlineStr">
        <is>
          <t>ID.GV</t>
        </is>
      </c>
      <c r="G73" t="inlineStr">
        <is>
          <t>GV.OC</t>
        </is>
      </c>
    </row>
    <row r="74">
      <c r="A74" s="17" t="inlineStr">
        <is>
          <t>Is compliance review and approval required when policies are created or updated?</t>
        </is>
      </c>
      <c r="B74" s="17" t="inlineStr"/>
      <c r="E74">
        <f>IFERROR(VLOOKUP(B74, {"", 0; "No", 0; "Yes", 1}, 2, 0),0)</f>
        <v/>
      </c>
      <c r="F74" t="inlineStr">
        <is>
          <t>ID.GV</t>
        </is>
      </c>
      <c r="G74" t="inlineStr">
        <is>
          <t>GV.OC</t>
        </is>
      </c>
    </row>
    <row r="75">
      <c r="A75" s="17" t="inlineStr">
        <is>
          <t>How frequently are policies reviewed and updated</t>
        </is>
      </c>
      <c r="B75" s="17" t="inlineStr"/>
      <c r="E75">
        <f>IFERROR(VLOOKUP(B75, {"Never", 0; "Ad-hoc", 1; "Annually", 2; "Quarterly", 3; "Monthly", 4; "Weekly", 5}, 2, 0),0)</f>
        <v/>
      </c>
      <c r="F75" t="inlineStr">
        <is>
          <t>PR.IP</t>
        </is>
      </c>
      <c r="G75" t="inlineStr">
        <is>
          <t>PR.IP</t>
        </is>
      </c>
    </row>
    <row r="76">
      <c r="A76" s="17" t="inlineStr">
        <is>
          <t>Are policies stored in a centralized location?</t>
        </is>
      </c>
      <c r="B76" s="17" t="inlineStr"/>
      <c r="E76">
        <f>IFERROR(VLOOKUP(B76, {"", 0; "No", 0; "Yes", 1}, 2, 0),0)</f>
        <v/>
      </c>
      <c r="F76" t="inlineStr">
        <is>
          <t>PR.IP</t>
        </is>
      </c>
      <c r="G76" t="inlineStr">
        <is>
          <t>PR.IP</t>
        </is>
      </c>
    </row>
    <row r="77">
      <c r="A77" s="17" t="inlineStr">
        <is>
          <t>Are historical policy revisions stored?</t>
        </is>
      </c>
      <c r="B77" s="17" t="inlineStr"/>
      <c r="E77">
        <f>IFERROR(VLOOKUP(B77, {"", 0; "No", 0; "Yes", 1}, 2, 0),0)</f>
        <v/>
      </c>
      <c r="F77" t="inlineStr">
        <is>
          <t>PR.IP</t>
        </is>
      </c>
      <c r="G77" t="inlineStr">
        <is>
          <t>PR.IP</t>
        </is>
      </c>
    </row>
    <row r="78">
      <c r="A78" s="17" t="inlineStr">
        <is>
          <t>Are historical policy revisions available for all relevant stakeholders to reference?</t>
        </is>
      </c>
      <c r="B78" s="17" t="inlineStr"/>
      <c r="E78">
        <f>IFERROR(VLOOKUP(B78, {"", 0; "No", 0; "Yes", 1}, 2, 0),0)</f>
        <v/>
      </c>
      <c r="F78" t="inlineStr">
        <is>
          <t>PR.AT</t>
        </is>
      </c>
      <c r="G78" t="inlineStr">
        <is>
          <t>PR.AT</t>
        </is>
      </c>
    </row>
    <row r="79">
      <c r="A79" s="17" t="inlineStr">
        <is>
          <t>Is there a process for authorizing and documenting exceptions to established policies?</t>
        </is>
      </c>
      <c r="B79" s="17" t="inlineStr"/>
      <c r="E79">
        <f>IFERROR(VLOOKUP(B79, {"", 0; "No", 0; "Yes", 1}, 2, 0),0)</f>
        <v/>
      </c>
      <c r="F79" t="inlineStr">
        <is>
          <t>ID.GV</t>
        </is>
      </c>
      <c r="G79" t="inlineStr">
        <is>
          <t>GV.RM</t>
        </is>
      </c>
    </row>
    <row r="80">
      <c r="A80" s="17" t="inlineStr">
        <is>
          <t>Do you have an access controls policy?</t>
        </is>
      </c>
      <c r="B80" s="17" t="inlineStr"/>
      <c r="E80">
        <f>IFERROR(VLOOKUP(B80, {"", 0; "No", 0; "Yes", 1}, 2, 0),0)</f>
        <v/>
      </c>
      <c r="F80" t="inlineStr">
        <is>
          <t>PR.AC</t>
        </is>
      </c>
      <c r="G80" t="inlineStr">
        <is>
          <t>PR.AA</t>
        </is>
      </c>
    </row>
    <row r="81">
      <c r="A81" s="17" t="inlineStr">
        <is>
          <t>Do you have an asset security policy?</t>
        </is>
      </c>
      <c r="B81" s="17" t="inlineStr"/>
      <c r="E81">
        <f>IFERROR(VLOOKUP(B81, {"", 0; "No", 0; "Yes", 1}, 2, 0),0)</f>
        <v/>
      </c>
      <c r="F81" t="inlineStr">
        <is>
          <t>ID.AM</t>
        </is>
      </c>
      <c r="G81" t="inlineStr">
        <is>
          <t>ID.AM</t>
        </is>
      </c>
    </row>
    <row r="82">
      <c r="A82" s="17" t="inlineStr">
        <is>
          <t>Do you have a business continuity policy?</t>
        </is>
      </c>
      <c r="B82" s="17" t="inlineStr"/>
      <c r="E82">
        <f>IFERROR(VLOOKUP(B82, {"", 0; "No", 0; "Yes", 1}, 2, 0),0)</f>
        <v/>
      </c>
      <c r="F82" t="inlineStr">
        <is>
          <t>PR.IP</t>
        </is>
      </c>
      <c r="G82" t="inlineStr">
        <is>
          <t>PR.IP</t>
        </is>
      </c>
    </row>
    <row r="83">
      <c r="A83" s="17" t="inlineStr">
        <is>
          <t>Do you have a change management policy?</t>
        </is>
      </c>
      <c r="B83" s="17" t="inlineStr"/>
      <c r="E83">
        <f>IFERROR(VLOOKUP(B83, {"", 0; "No", 0; "Yes", 1}, 2, 0),0)</f>
        <v/>
      </c>
      <c r="F83" t="inlineStr">
        <is>
          <t>PR.IP</t>
        </is>
      </c>
      <c r="G83" t="inlineStr">
        <is>
          <t>PR.IP</t>
        </is>
      </c>
    </row>
    <row r="84">
      <c r="A84" s="17" t="inlineStr">
        <is>
          <t>Do you have a "clean desk" policy?</t>
        </is>
      </c>
      <c r="B84" s="17" t="inlineStr"/>
      <c r="E84">
        <f>IFERROR(VLOOKUP(B84, {"", 0; "No", 0; "Yes", 1}, 2, 0),0)</f>
        <v/>
      </c>
      <c r="F84" t="inlineStr">
        <is>
          <t>PR.IP</t>
        </is>
      </c>
      <c r="G84" t="inlineStr">
        <is>
          <t>PR.IP</t>
        </is>
      </c>
    </row>
    <row r="85">
      <c r="A85" s="17" t="inlineStr">
        <is>
          <t>Do you have a data classification and handling policy?</t>
        </is>
      </c>
      <c r="B85" s="17" t="inlineStr"/>
      <c r="E85">
        <f>IFERROR(VLOOKUP(B85, {"", 0; "No", 0; "Yes", 1}, 2, 0),0)</f>
        <v/>
      </c>
      <c r="F85" t="inlineStr">
        <is>
          <t>RS.AN</t>
        </is>
      </c>
      <c r="G85" t="inlineStr">
        <is>
          <t>RS.MA</t>
        </is>
      </c>
    </row>
    <row r="86">
      <c r="A86" s="17" t="inlineStr">
        <is>
          <t>Do you have policies for performing internal audits?</t>
        </is>
      </c>
      <c r="B86" s="17" t="inlineStr"/>
      <c r="E86">
        <f>IFERROR(VLOOKUP(B86, {"", 0; "No", 0; "Yes", 1}, 2, 0),0)</f>
        <v/>
      </c>
      <c r="F86" t="inlineStr">
        <is>
          <t>PR.IP</t>
        </is>
      </c>
      <c r="G86" t="inlineStr">
        <is>
          <t>PR.IP</t>
        </is>
      </c>
    </row>
    <row r="87">
      <c r="A87" s="17" t="inlineStr">
        <is>
          <t>Do you have a network security policy?</t>
        </is>
      </c>
      <c r="B87" s="17" t="inlineStr"/>
      <c r="E87">
        <f>IFERROR(VLOOKUP(B87, {"", 0; "No", 0; "Yes", 1}, 2, 0),0)</f>
        <v/>
      </c>
      <c r="F87" t="inlineStr">
        <is>
          <t>PR.AC</t>
        </is>
      </c>
      <c r="G87" t="inlineStr">
        <is>
          <t>PR.IR</t>
        </is>
      </c>
    </row>
    <row r="88">
      <c r="A88" s="17" t="inlineStr">
        <is>
          <t>Do you have a physical security policy?</t>
        </is>
      </c>
      <c r="B88" s="17" t="inlineStr"/>
      <c r="E88">
        <f>IFERROR(VLOOKUP(B88, {"", 0; "No", 0; "Yes", 1}, 2, 0),0)</f>
        <v/>
      </c>
      <c r="F88" t="inlineStr">
        <is>
          <t>PR.AC</t>
        </is>
      </c>
      <c r="G88" t="inlineStr">
        <is>
          <t>PR.AA</t>
        </is>
      </c>
    </row>
    <row r="89">
      <c r="A89" s="17" t="inlineStr">
        <is>
          <t>Do you have a supply chain management policy?</t>
        </is>
      </c>
      <c r="B89" s="17" t="inlineStr"/>
      <c r="E89">
        <f>IFERROR(VLOOKUP(B89, {"", 0; "No", 0; "Yes", 1}, 2, 0),0)</f>
        <v/>
      </c>
      <c r="F89" t="inlineStr">
        <is>
          <t>ID.SC</t>
        </is>
      </c>
      <c r="G89" t="inlineStr">
        <is>
          <t>GV.SC</t>
        </is>
      </c>
    </row>
    <row r="90">
      <c r="A90" s="17" t="inlineStr">
        <is>
          <t>Do you have a vendor security policy?</t>
        </is>
      </c>
      <c r="B90" s="17" t="inlineStr"/>
      <c r="E90">
        <f>IFERROR(VLOOKUP(B90, {"", 0; "No", 0; "Yes", 1}, 2, 0),0)</f>
        <v/>
      </c>
      <c r="F90" t="inlineStr">
        <is>
          <t>ID.SC</t>
        </is>
      </c>
      <c r="G90" t="inlineStr">
        <is>
          <t>GV.SC</t>
        </is>
      </c>
    </row>
    <row r="91">
      <c r="A91" s="15" t="inlineStr">
        <is>
          <t>Risk Management</t>
        </is>
      </c>
      <c r="B91" s="16" t="n"/>
      <c r="C91" s="16" t="n"/>
      <c r="D91" s="16" t="n"/>
    </row>
    <row r="92">
      <c r="A92" s="17" t="inlineStr">
        <is>
          <t>Are qualified individuals formally accountable for risk management processes?</t>
        </is>
      </c>
      <c r="B92" s="17" t="inlineStr"/>
      <c r="E92">
        <f>IFERROR(VLOOKUP(B92, {"", 0; "No", 0; "Yes", 1}, 2, 0),0)</f>
        <v/>
      </c>
      <c r="F92" t="inlineStr">
        <is>
          <t>ID.AM</t>
        </is>
      </c>
      <c r="G92" t="inlineStr">
        <is>
          <t>GV.RR</t>
        </is>
      </c>
    </row>
    <row r="93">
      <c r="A93" s="17" t="inlineStr">
        <is>
          <t>Is there a formally documented policy defining risk management processes?</t>
        </is>
      </c>
      <c r="B93" s="17" t="inlineStr"/>
      <c r="E93">
        <f>IFERROR(VLOOKUP(B93, {"", 0; "No", 0; "Yes", 1}, 2, 0),0)</f>
        <v/>
      </c>
      <c r="F93" t="inlineStr">
        <is>
          <t>ID.GV</t>
        </is>
      </c>
      <c r="G93" t="inlineStr">
        <is>
          <t>GV.RM</t>
        </is>
      </c>
    </row>
    <row r="94">
      <c r="A94" s="17" t="inlineStr">
        <is>
          <t>Are SOPs for risk management documented?</t>
        </is>
      </c>
      <c r="B94" s="17" t="inlineStr"/>
      <c r="E94">
        <f>IFERROR(VLOOKUP(B94, {"", 0; "No", 0; "Yes", 1}, 2, 0),0)</f>
        <v/>
      </c>
      <c r="F94" t="inlineStr">
        <is>
          <t>PR.PT</t>
        </is>
      </c>
      <c r="G94" t="inlineStr">
        <is>
          <t>PR.PT</t>
        </is>
      </c>
    </row>
    <row r="95">
      <c r="A95" s="17" t="inlineStr">
        <is>
          <t>These SOPs are reviewed:</t>
        </is>
      </c>
      <c r="B95" s="17" t="inlineStr"/>
      <c r="E95">
        <f>IFERROR(VLOOKUP(B95, {"Never", 0; "Ad-hoc", 1; "Annually", 2; "Quarterly", 3; "Monthly", 4; "Weekly", 5}, 2, 0),0)</f>
        <v/>
      </c>
      <c r="F95" t="inlineStr">
        <is>
          <t>PR.PT</t>
        </is>
      </c>
      <c r="G95" t="inlineStr">
        <is>
          <t>GV.OV</t>
        </is>
      </c>
    </row>
    <row r="96">
      <c r="A96" s="17" t="inlineStr">
        <is>
          <t>Have you established a formal risk committee?</t>
        </is>
      </c>
      <c r="B96" s="17" t="inlineStr"/>
      <c r="E96">
        <f>IFERROR(VLOOKUP(B96, {"", 0; "No", 0; "Yes", 1}, 2, 0),0)</f>
        <v/>
      </c>
      <c r="F96" t="inlineStr">
        <is>
          <t>ID.GV</t>
        </is>
      </c>
      <c r="G96" t="inlineStr">
        <is>
          <t>GV.RR</t>
        </is>
      </c>
    </row>
    <row r="97">
      <c r="A97" s="17" t="inlineStr">
        <is>
          <t>Does your risk committee contain key individuals from all functional areas?</t>
        </is>
      </c>
      <c r="B97" s="17" t="inlineStr"/>
      <c r="E97">
        <f>IFERROR(VLOOKUP(B97, {"", 0; "No", 0; "Yes", 1}, 2, 0),0)</f>
        <v/>
      </c>
      <c r="F97" t="inlineStr">
        <is>
          <t>ID.GV</t>
        </is>
      </c>
      <c r="G97" t="inlineStr">
        <is>
          <t>GV.RR</t>
        </is>
      </c>
    </row>
    <row r="98">
      <c r="A98" s="17" t="inlineStr">
        <is>
          <t>Are all identified risks communicated to your risk committee?</t>
        </is>
      </c>
      <c r="B98" s="17" t="inlineStr"/>
      <c r="E98">
        <f>IFERROR(VLOOKUP(B98, {"", 0; "No", 0; "Yes", 1}, 2, 0),0)</f>
        <v/>
      </c>
      <c r="F98" t="inlineStr">
        <is>
          <t>RS.CO</t>
        </is>
      </c>
      <c r="G98" t="inlineStr">
        <is>
          <t>RS.CO</t>
        </is>
      </c>
    </row>
    <row r="99">
      <c r="A99" s="17" t="inlineStr">
        <is>
          <t>How frequently does the risk committee meet?</t>
        </is>
      </c>
      <c r="B99" s="17" t="inlineStr"/>
      <c r="E99">
        <f>IFERROR(VLOOKUP(B99, {"Never", 0; "Ad-hoc", 1; "Annually", 2; "Quarterly", 3; "Monthly", 4; "Weekly", 5}, 2, 0),0)</f>
        <v/>
      </c>
      <c r="F99" t="inlineStr">
        <is>
          <t>ID.GV</t>
        </is>
      </c>
      <c r="G99" t="inlineStr">
        <is>
          <t>GV.RR</t>
        </is>
      </c>
    </row>
    <row r="100">
      <c r="A100" s="17" t="inlineStr">
        <is>
          <t>Do you maintain a centralized risk register?</t>
        </is>
      </c>
      <c r="B100" s="17" t="inlineStr"/>
      <c r="E100">
        <f>IFERROR(VLOOKUP(B100, {"", 0; "No", 0; "Yes", 1}, 2, 0),0)</f>
        <v/>
      </c>
      <c r="F100" t="inlineStr">
        <is>
          <t>ID.RM</t>
        </is>
      </c>
      <c r="G100" t="inlineStr">
        <is>
          <t>GV.RM</t>
        </is>
      </c>
    </row>
    <row r="101">
      <c r="A101" s="17" t="inlineStr">
        <is>
          <t>How often do you conduct risk assessments?</t>
        </is>
      </c>
      <c r="B101" s="17" t="inlineStr"/>
      <c r="E101">
        <f>IFERROR(VLOOKUP(B101, {"", 0; "No", 0; "Yes", 1}, 2, 0),0)</f>
        <v/>
      </c>
      <c r="F101" t="inlineStr">
        <is>
          <t>ID.RM</t>
        </is>
      </c>
      <c r="G101" t="inlineStr">
        <is>
          <t>GV.RM</t>
        </is>
      </c>
    </row>
    <row r="102">
      <c r="A102" s="17" t="inlineStr">
        <is>
          <t>Are risks reported to business unit owners?</t>
        </is>
      </c>
      <c r="B102" s="17" t="inlineStr"/>
      <c r="E102">
        <f>IFERROR(VLOOKUP(B102, {"", 0; "No", 0; "Yes", 1}, 2, 0),0)</f>
        <v/>
      </c>
      <c r="F102" t="inlineStr">
        <is>
          <t>RS.CO</t>
        </is>
      </c>
      <c r="G102" t="inlineStr">
        <is>
          <t>RS.CO</t>
        </is>
      </c>
    </row>
    <row r="103">
      <c r="A103" s="17" t="inlineStr">
        <is>
          <t>Are risks reported to executivie officers?</t>
        </is>
      </c>
      <c r="B103" s="17" t="inlineStr"/>
      <c r="E103">
        <f>IFERROR(VLOOKUP(B103, {"", 0; "No", 0; "Yes", 1}, 2, 0),0)</f>
        <v/>
      </c>
      <c r="F103" t="inlineStr">
        <is>
          <t>RS.CO</t>
        </is>
      </c>
      <c r="G103" t="inlineStr">
        <is>
          <t>RS.CO</t>
        </is>
      </c>
    </row>
    <row r="104">
      <c r="A104" s="17" t="inlineStr">
        <is>
          <t>Are risks managed through a centralized solution?</t>
        </is>
      </c>
      <c r="B104" s="17" t="inlineStr"/>
      <c r="E104">
        <f>IFERROR(VLOOKUP(B104, {"", 0; "No", 0; "Yes", 1}, 2, 0),0)</f>
        <v/>
      </c>
      <c r="F104" t="inlineStr">
        <is>
          <t>RS.RP</t>
        </is>
      </c>
      <c r="G104" t="inlineStr">
        <is>
          <t>RS.RP</t>
        </is>
      </c>
    </row>
    <row r="105">
      <c r="A105" s="17" t="inlineStr">
        <is>
          <t>Do you perform analysis on the risks connected with the organization's participation in critical infrastructure?</t>
        </is>
      </c>
      <c r="B105" s="17" t="inlineStr"/>
      <c r="E105">
        <f>IFERROR(VLOOKUP(B105, {"", 0; "No", 0; "Yes", 1}, 2, 0),0)</f>
        <v/>
      </c>
      <c r="F105" t="inlineStr">
        <is>
          <t>ID.BE</t>
        </is>
      </c>
      <c r="G105" t="inlineStr">
        <is>
          <t>GV.OC</t>
        </is>
      </c>
    </row>
    <row r="106">
      <c r="A106" s="17" t="inlineStr">
        <is>
          <t>Do you conduct analysis on the risks linked to the organization's involvement in various industry sectors?</t>
        </is>
      </c>
      <c r="B106" s="17" t="inlineStr"/>
      <c r="E106">
        <f>IFERROR(VLOOKUP(B106, {"", 0; "No", 0; "Yes", 1}, 2, 0),0)</f>
        <v/>
      </c>
      <c r="F106" t="inlineStr">
        <is>
          <t>ID.BE</t>
        </is>
      </c>
      <c r="G106" t="inlineStr">
        <is>
          <t>GV.OC</t>
        </is>
      </c>
    </row>
    <row r="107">
      <c r="A107" s="17" t="inlineStr">
        <is>
          <t>Are supply-chain risks analyzed?</t>
        </is>
      </c>
      <c r="B107" s="17" t="inlineStr"/>
      <c r="E107">
        <f>IFERROR(VLOOKUP(B107, {"", 0; "No", 0; "Yes", 1}, 2, 0),0)</f>
        <v/>
      </c>
      <c r="F107" t="inlineStr">
        <is>
          <t>ID.SC</t>
        </is>
      </c>
      <c r="G107" t="inlineStr">
        <is>
          <t>GV.SC</t>
        </is>
      </c>
    </row>
    <row r="108">
      <c r="A108" s="17" t="inlineStr">
        <is>
          <t>Are key cybersecurity risks documented in your risk register?</t>
        </is>
      </c>
      <c r="B108" s="17" t="inlineStr"/>
      <c r="E108">
        <f>IFERROR(VLOOKUP(B108, {"", 0; "No", 0; "Yes", 1}, 2, 0),0)</f>
        <v/>
      </c>
      <c r="F108" t="inlineStr">
        <is>
          <t>ID.RM</t>
        </is>
      </c>
      <c r="G108" t="inlineStr">
        <is>
          <t>GV.RM</t>
        </is>
      </c>
    </row>
    <row r="109">
      <c r="A109" s="17" t="inlineStr">
        <is>
          <t>Are key risk indicators (KRIs) defined and tracked?</t>
        </is>
      </c>
      <c r="B109" s="17" t="inlineStr"/>
      <c r="E109">
        <f>IFERROR(VLOOKUP(B109, {"", 0; "No", 0; "Yes", 1}, 2, 0),0)</f>
        <v/>
      </c>
      <c r="F109" t="inlineStr">
        <is>
          <t>ID.RM</t>
        </is>
      </c>
      <c r="G109" t="inlineStr">
        <is>
          <t>GV.RM</t>
        </is>
      </c>
    </row>
    <row r="110">
      <c r="A110" s="17" t="inlineStr">
        <is>
          <t>Are KRIs proactively monitored and alerted on?</t>
        </is>
      </c>
      <c r="B110" s="17" t="inlineStr"/>
      <c r="E110">
        <f>IFERROR(VLOOKUP(B110, {"", 0; "No", 0; "Yes", 1}, 2, 0),0)</f>
        <v/>
      </c>
      <c r="F110" t="inlineStr">
        <is>
          <t>DE.DP</t>
        </is>
      </c>
      <c r="G110" t="inlineStr">
        <is>
          <t>DE.DP</t>
        </is>
      </c>
    </row>
    <row r="111">
      <c r="A111" s="17" t="inlineStr">
        <is>
          <t>How often do you regularly assess the organization's risk tolerances?</t>
        </is>
      </c>
      <c r="B111" s="17" t="inlineStr"/>
      <c r="E111">
        <f>IFERROR(VLOOKUP(B111, {"", 0; "No", 0; "Yes", 1}, 2, 0),0)</f>
        <v/>
      </c>
      <c r="F111" t="inlineStr">
        <is>
          <t>ID.RM</t>
        </is>
      </c>
      <c r="G111" t="inlineStr">
        <is>
          <t>GV.RM</t>
        </is>
      </c>
    </row>
    <row r="112">
      <c r="A112" s="17" t="inlineStr">
        <is>
          <t>Are the organization's risk tolerances formally documented?</t>
        </is>
      </c>
      <c r="B112" s="17" t="inlineStr"/>
      <c r="E112">
        <f>IFERROR(VLOOKUP(B112, {"", 0; "No", 0; "Yes", 1}, 2, 0),0)</f>
        <v/>
      </c>
      <c r="F112" t="inlineStr">
        <is>
          <t>ID.RM</t>
        </is>
      </c>
      <c r="G112" t="inlineStr">
        <is>
          <t>GV.RM</t>
        </is>
      </c>
    </row>
    <row r="113">
      <c r="A113" s="17" t="inlineStr">
        <is>
          <t>Are internal risk assessments performed using industry standard frameworks?</t>
        </is>
      </c>
      <c r="B113" s="17" t="inlineStr"/>
      <c r="E113">
        <f>IFERROR(VLOOKUP(B113, {"", 0; "No", 0; "Yes", 1}, 2, 0),0)</f>
        <v/>
      </c>
      <c r="F113" t="inlineStr">
        <is>
          <t>ID.RM</t>
        </is>
      </c>
      <c r="G113" t="inlineStr">
        <is>
          <t>GV.RM</t>
        </is>
      </c>
    </row>
    <row r="114">
      <c r="A114" s="17" t="inlineStr">
        <is>
          <t>Are risks managed using industry standard frameworks?</t>
        </is>
      </c>
      <c r="B114" s="17" t="inlineStr"/>
      <c r="E114">
        <f>IFERROR(VLOOKUP(B114, {"", 0; "No", 0; "Yes", 1}, 2, 0),0)</f>
        <v/>
      </c>
      <c r="F114" t="inlineStr">
        <is>
          <t>ID.RM</t>
        </is>
      </c>
      <c r="G114" t="inlineStr">
        <is>
          <t>GV.RM</t>
        </is>
      </c>
    </row>
    <row r="115">
      <c r="A115" s="17" t="inlineStr">
        <is>
          <t>Are all identified risks classified and prioritized?</t>
        </is>
      </c>
      <c r="B115" s="17" t="inlineStr"/>
      <c r="E115">
        <f>IFERROR(VLOOKUP(B115, {"", 0; "No", 0; "Yes", 1}, 2, 0),0)</f>
        <v/>
      </c>
      <c r="F115" t="inlineStr">
        <is>
          <t>ID.RA</t>
        </is>
      </c>
      <c r="G115" t="inlineStr">
        <is>
          <t>ID.RA</t>
        </is>
      </c>
    </row>
    <row r="116">
      <c r="A116" s="17" t="inlineStr">
        <is>
          <t>Are you currently using a quantitative risk framework to effectively manage risk?</t>
        </is>
      </c>
      <c r="B116" s="17" t="inlineStr"/>
      <c r="E116">
        <f>IFERROR(VLOOKUP(B116, {"", 0; "No", 0; "Yes", 1}, 2, 0),0)</f>
        <v/>
      </c>
      <c r="F116" t="inlineStr">
        <is>
          <t>ID.RM</t>
        </is>
      </c>
      <c r="G116" t="inlineStr">
        <is>
          <t>GV.RM</t>
        </is>
      </c>
    </row>
    <row r="117">
      <c r="A117" s="17" t="inlineStr">
        <is>
          <t>Do you have formally defined service level agreements (SLAs) for risk remediation and acceptance?</t>
        </is>
      </c>
      <c r="B117" s="17" t="inlineStr"/>
      <c r="E117">
        <f>IFERROR(VLOOKUP(B117, {"", 0; "No", 0; "Yes", 1}, 2, 0),0)</f>
        <v/>
      </c>
      <c r="F117" t="inlineStr">
        <is>
          <t>ID.RM</t>
        </is>
      </c>
      <c r="G117" t="inlineStr">
        <is>
          <t>GV.RM</t>
        </is>
      </c>
    </row>
    <row r="118">
      <c r="A118" s="17" t="inlineStr">
        <is>
          <t>Do you have a process for ensuring all risks are managed within SLAs?</t>
        </is>
      </c>
      <c r="B118" s="17" t="inlineStr"/>
      <c r="E118">
        <f>IFERROR(VLOOKUP(B118, {"", 0; "No", 0; "Yes", 1}, 2, 0),0)</f>
        <v/>
      </c>
      <c r="F118" t="inlineStr">
        <is>
          <t>ID.RM</t>
        </is>
      </c>
      <c r="G118" t="inlineStr">
        <is>
          <t>GV.RM</t>
        </is>
      </c>
    </row>
    <row r="119">
      <c r="A119" s="17" t="inlineStr">
        <is>
          <t>Are accepted risks continuously tracked and updated?</t>
        </is>
      </c>
      <c r="B119" s="17" t="inlineStr"/>
      <c r="E119">
        <f>IFERROR(VLOOKUP(B119, {"", 0; "No", 0; "Yes", 1}, 2, 0),0)</f>
        <v/>
      </c>
      <c r="F119" t="inlineStr">
        <is>
          <t>ID.RM</t>
        </is>
      </c>
      <c r="G119" t="inlineStr">
        <is>
          <t>GV.RM</t>
        </is>
      </c>
    </row>
    <row r="120">
      <c r="A120" s="17" t="inlineStr">
        <is>
          <t>Do you engage in third-party cybersecurity risk assessments at least annually?</t>
        </is>
      </c>
      <c r="B120" s="17" t="inlineStr"/>
      <c r="E120">
        <f>IFERROR(VLOOKUP(B120, {"", 0; "No", 0; "Yes", 1}, 2, 0),0)</f>
        <v/>
      </c>
      <c r="F120" t="inlineStr">
        <is>
          <t>ID.SC</t>
        </is>
      </c>
      <c r="G120" t="inlineStr">
        <is>
          <t>GV.SC</t>
        </is>
      </c>
    </row>
    <row r="121">
      <c r="A121" s="17" t="inlineStr">
        <is>
          <t>Are risk assessments performed on thrid-parties and business partners?</t>
        </is>
      </c>
      <c r="B121" s="17" t="inlineStr"/>
      <c r="E121">
        <f>IFERROR(VLOOKUP(B121, {"", 0; "No", 0; "Yes", 1}, 2, 0),0)</f>
        <v/>
      </c>
      <c r="F121" t="inlineStr">
        <is>
          <t>ID.SC</t>
        </is>
      </c>
      <c r="G121" t="inlineStr">
        <is>
          <t>GV.SC</t>
        </is>
      </c>
    </row>
    <row r="122">
      <c r="A122" s="17" t="inlineStr">
        <is>
          <t>Has a risk management program been established addressing cryptographic controls?</t>
        </is>
      </c>
      <c r="B122" s="17" t="inlineStr"/>
      <c r="E122">
        <f>IFERROR(VLOOKUP(B122, {"", 0; "No", 0; "Yes", 1}, 2, 0),0)</f>
        <v/>
      </c>
      <c r="F122" t="inlineStr">
        <is>
          <t>ID.RM</t>
        </is>
      </c>
      <c r="G122" t="inlineStr">
        <is>
          <t>GV.RM</t>
        </is>
      </c>
    </row>
    <row r="123">
      <c r="A123" s="17" t="inlineStr">
        <is>
          <t>Do you participate in a program that involves information or intelligence sharing with external stakeholders, aiming to enhance collective awareness concerning potential risks?</t>
        </is>
      </c>
      <c r="B123" s="17" t="inlineStr"/>
      <c r="E123">
        <f>IFERROR(VLOOKUP(B123, {"", 0; "No", 0; "Yes", 1}, 2, 0),0)</f>
        <v/>
      </c>
      <c r="F123" t="inlineStr">
        <is>
          <t>RS.CO</t>
        </is>
      </c>
      <c r="G123" t="inlineStr">
        <is>
          <t>RS.CO</t>
        </is>
      </c>
    </row>
    <row r="124">
      <c r="A124" s="15" t="inlineStr">
        <is>
          <t>Strategy</t>
        </is>
      </c>
      <c r="B124" s="16" t="n"/>
      <c r="C124" s="16" t="n"/>
      <c r="D124" s="16" t="n"/>
    </row>
    <row r="125">
      <c r="A125" s="17" t="inlineStr">
        <is>
          <t>Are qualified individuals formally accountable for strategy processes?</t>
        </is>
      </c>
      <c r="B125" s="17" t="inlineStr"/>
      <c r="E125">
        <f>IFERROR(VLOOKUP(B125, {"", 0; "No", 0; "Yes", 1}, 2, 0),0)</f>
        <v/>
      </c>
      <c r="F125" t="inlineStr">
        <is>
          <t>ID.AM</t>
        </is>
      </c>
      <c r="G125" t="inlineStr">
        <is>
          <t>GV.RR</t>
        </is>
      </c>
    </row>
    <row r="126">
      <c r="A126" s="17" t="inlineStr">
        <is>
          <t>Is there a formally documented policy defining strategy processes?</t>
        </is>
      </c>
      <c r="B126" s="17" t="inlineStr"/>
      <c r="E126">
        <f>IFERROR(VLOOKUP(B126, {"", 0; "No", 0; "Yes", 1}, 2, 0),0)</f>
        <v/>
      </c>
      <c r="F126" t="inlineStr">
        <is>
          <t>ID.GV</t>
        </is>
      </c>
      <c r="G126" t="inlineStr">
        <is>
          <t>GV.RM</t>
        </is>
      </c>
    </row>
    <row r="127">
      <c r="A127" s="17" t="inlineStr">
        <is>
          <t>Are SOPs for strategy documented?</t>
        </is>
      </c>
      <c r="B127" s="17" t="inlineStr"/>
      <c r="E127">
        <f>IFERROR(VLOOKUP(B127, {"", 0; "No", 0; "Yes", 1}, 2, 0),0)</f>
        <v/>
      </c>
      <c r="F127" t="inlineStr">
        <is>
          <t>PR.PT</t>
        </is>
      </c>
      <c r="G127" t="inlineStr">
        <is>
          <t>PR.PT</t>
        </is>
      </c>
    </row>
    <row r="128">
      <c r="A128" s="17" t="inlineStr">
        <is>
          <t>These SOPs are reviewed:</t>
        </is>
      </c>
      <c r="B128" s="17" t="inlineStr"/>
      <c r="E128">
        <f>IFERROR(VLOOKUP(B128, {"Never", 0; "Ad-hoc", 1; "Annually", 2; "Quarterly", 3; "Monthly", 4; "Weekly", 5}, 2, 0),0)</f>
        <v/>
      </c>
      <c r="F128" t="inlineStr">
        <is>
          <t>PR.PT</t>
        </is>
      </c>
      <c r="G128" t="inlineStr">
        <is>
          <t>GV.OV</t>
        </is>
      </c>
    </row>
    <row r="129">
      <c r="A129" s="17" t="inlineStr">
        <is>
          <t>Do you have a qualified, designated security leader responsible for your security program?</t>
        </is>
      </c>
      <c r="B129" s="17" t="inlineStr"/>
      <c r="E129">
        <f>IFERROR(VLOOKUP(B129, {"", 0; "No", 0; "Yes", 1}, 2, 0),0)</f>
        <v/>
      </c>
      <c r="F129" t="inlineStr">
        <is>
          <t>ID.GV</t>
        </is>
      </c>
      <c r="G129" t="inlineStr">
        <is>
          <t>GV.RR</t>
        </is>
      </c>
    </row>
    <row r="130">
      <c r="A130" s="17" t="inlineStr">
        <is>
          <t>Do you have a qualified, designated Chief Information Security Officer (CISO)?</t>
        </is>
      </c>
      <c r="B130" s="17" t="inlineStr"/>
      <c r="E130">
        <f>IFERROR(VLOOKUP(B130, {"", 0; "No", 0; "Yes", 1}, 2, 0),0)</f>
        <v/>
      </c>
      <c r="F130" t="inlineStr">
        <is>
          <t>ID.GV</t>
        </is>
      </c>
      <c r="G130" t="inlineStr">
        <is>
          <t>GV.RR</t>
        </is>
      </c>
    </row>
    <row r="131">
      <c r="A131" s="17" t="inlineStr">
        <is>
          <t>How frequently does your security leadership meet with the board of directors?</t>
        </is>
      </c>
      <c r="B131" s="17" t="inlineStr"/>
      <c r="E131">
        <f>IFERROR(VLOOKUP(B131, {"", 0; "No", 0; "Yes", 1}, 2, 0),0)</f>
        <v/>
      </c>
      <c r="F131" t="inlineStr">
        <is>
          <t>PR.IP</t>
        </is>
      </c>
      <c r="G131" t="inlineStr">
        <is>
          <t>PR.IP</t>
        </is>
      </c>
    </row>
    <row r="132">
      <c r="A132" s="17" t="inlineStr">
        <is>
          <t>How frequently does your security leadership meet with the risk committee?</t>
        </is>
      </c>
      <c r="B132" s="17" t="inlineStr"/>
      <c r="E132">
        <f>IFERROR(VLOOKUP(B132, {"", 0; "No", 0; "Yes", 1}, 2, 0),0)</f>
        <v/>
      </c>
      <c r="F132" t="inlineStr">
        <is>
          <t>ID.GV</t>
        </is>
      </c>
      <c r="G132" t="inlineStr">
        <is>
          <t>GV.RR</t>
        </is>
      </c>
    </row>
    <row r="133">
      <c r="A133" s="17" t="inlineStr">
        <is>
          <t>Is senior leadership aware of their responsibilities and the impact their actions and teams have on the security of the organization?</t>
        </is>
      </c>
      <c r="B133" s="17" t="inlineStr"/>
      <c r="E133">
        <f>IFERROR(VLOOKUP(B133, {"", 0; "No", 0; "Yes", 1}, 2, 0),0)</f>
        <v/>
      </c>
      <c r="F133" t="inlineStr">
        <is>
          <t>PR.AT</t>
        </is>
      </c>
      <c r="G133" t="inlineStr">
        <is>
          <t>PR.AT</t>
        </is>
      </c>
    </row>
    <row r="134">
      <c r="A134" s="17" t="inlineStr">
        <is>
          <t>Do senior leaders actively establish security expectations for their teams?</t>
        </is>
      </c>
      <c r="B134" s="17" t="inlineStr"/>
      <c r="E134">
        <f>IFERROR(VLOOKUP(B134, {"", 0; "No", 0; "Yes", 1}, 2, 0),0)</f>
        <v/>
      </c>
      <c r="F134" t="inlineStr">
        <is>
          <t>PR.AT</t>
        </is>
      </c>
      <c r="G134" t="inlineStr">
        <is>
          <t>PR.AT</t>
        </is>
      </c>
    </row>
    <row r="135">
      <c r="A135" s="17" t="inlineStr">
        <is>
          <t>Are supply chains obligations and expectations communicated to internal teams?</t>
        </is>
      </c>
      <c r="B135" s="17" t="inlineStr"/>
      <c r="E135">
        <f>IFERROR(VLOOKUP(B135, {"", 0; "No", 0; "Yes", 1}, 2, 0),0)</f>
        <v/>
      </c>
      <c r="F135" t="inlineStr">
        <is>
          <t>PR.AT</t>
        </is>
      </c>
      <c r="G135" t="inlineStr">
        <is>
          <t>PR.AT</t>
        </is>
      </c>
    </row>
    <row r="136">
      <c r="A136" s="17" t="inlineStr">
        <is>
          <t>Is there a formal process to align IT objectives with business objectives?</t>
        </is>
      </c>
      <c r="B136" s="17" t="inlineStr"/>
      <c r="E136">
        <f>IFERROR(VLOOKUP(B136, {"", 0; "No", 0; "Yes", 1}, 2, 0),0)</f>
        <v/>
      </c>
      <c r="F136" t="inlineStr">
        <is>
          <t>ID.RA</t>
        </is>
      </c>
      <c r="G136" t="inlineStr">
        <is>
          <t>ID.RA</t>
        </is>
      </c>
    </row>
    <row r="137">
      <c r="A137" s="17" t="inlineStr">
        <is>
          <t>What percentage of the organization's total technology budget is allocated for security?</t>
        </is>
      </c>
      <c r="B137" s="17" t="inlineStr"/>
      <c r="E137">
        <f>IFERROR(VLOOKUP(B137, {"", 0; "No", 0; "Yes", 1}, 2, 0),0)</f>
        <v/>
      </c>
      <c r="F137" t="inlineStr">
        <is>
          <t>ID.RA</t>
        </is>
      </c>
      <c r="G137" t="inlineStr">
        <is>
          <t>ID.RA</t>
        </is>
      </c>
    </row>
    <row r="138">
      <c r="A138" s="17" t="inlineStr">
        <is>
          <t>Has a qualified cyber insurance broker been engaged to assist with the procurement of cyber insurance?</t>
        </is>
      </c>
      <c r="B138" s="17" t="inlineStr"/>
      <c r="E138">
        <f>IFERROR(VLOOKUP(B138, {"", 0; "No", 0; "Yes", 1}, 2, 0),0)</f>
        <v/>
      </c>
      <c r="F138" t="inlineStr">
        <is>
          <t>ID.RA</t>
        </is>
      </c>
      <c r="G138" t="inlineStr">
        <is>
          <t>ID.RA</t>
        </is>
      </c>
    </row>
    <row r="139">
      <c r="A139" s="17" t="inlineStr">
        <is>
          <t>Is there a separate cyber insurance policy included in your business coverage?</t>
        </is>
      </c>
      <c r="B139" s="17" t="inlineStr"/>
      <c r="E139">
        <f>IFERROR(VLOOKUP(B139, {"", 0; "No", 0; "Yes", 1}, 2, 0),0)</f>
        <v/>
      </c>
      <c r="F139" t="inlineStr">
        <is>
          <t>ID.RA</t>
        </is>
      </c>
      <c r="G139" t="inlineStr">
        <is>
          <t>ID.RA</t>
        </is>
      </c>
    </row>
    <row r="140">
      <c r="A140" s="17" t="inlineStr">
        <is>
          <t>Does your cyber insurance policy include comprehensive third-party coverage?</t>
        </is>
      </c>
      <c r="B140" s="17" t="inlineStr"/>
      <c r="E140">
        <f>IFERROR(VLOOKUP(B140, {"", 0; "No", 0; "Yes", 1}, 2, 0),0)</f>
        <v/>
      </c>
      <c r="F140" t="inlineStr">
        <is>
          <t>ID.RA</t>
        </is>
      </c>
      <c r="G140" t="inlineStr">
        <is>
          <t>ID.RA</t>
        </is>
      </c>
    </row>
    <row r="141">
      <c r="A141" s="17" t="inlineStr">
        <is>
          <t>How frequently is your cyber liability policy reviewed for accuracy and appropriateness of coverage?</t>
        </is>
      </c>
      <c r="B141" s="17" t="inlineStr"/>
      <c r="E141">
        <f>IFERROR(VLOOKUP(B141, {"", 0; "No", 0; "Yes", 1}, 2, 0),0)</f>
        <v/>
      </c>
      <c r="F141" t="inlineStr">
        <is>
          <t>ID.RA</t>
        </is>
      </c>
      <c r="G141" t="inlineStr">
        <is>
          <t>ID.RA</t>
        </is>
      </c>
    </row>
  </sheetData>
  <dataValidations count="136">
    <dataValidation sqref="B2" showDropDown="0" showInputMessage="0" showErrorMessage="0" allowBlank="1" type="list">
      <formula1>"Yes,No"</formula1>
    </dataValidation>
    <dataValidation sqref="B3" showDropDown="0" showInputMessage="0" showErrorMessage="0" allowBlank="1" type="list">
      <formula1>"Yes,No"</formula1>
    </dataValidation>
    <dataValidation sqref="B4" showDropDown="0" showInputMessage="0" showErrorMessage="0" allowBlank="1" type="list">
      <formula1>"Yes,No"</formula1>
    </dataValidation>
    <dataValidation sqref="B5" showDropDown="0" showInputMessage="0" showErrorMessage="0" allowBlank="1" type="list">
      <formula1>"Never,Ad-hoc,Annually,Quarterly,Monthly"</formula1>
    </dataValidation>
    <dataValidation sqref="B6" showDropDown="0" showInputMessage="0" showErrorMessage="0" allowBlank="1" type="list">
      <formula1>"Yes,No"</formula1>
    </dataValidation>
    <dataValidation sqref="B7" showDropDown="0" showInputMessage="0" showErrorMessage="0" allowBlank="1" type="list">
      <formula1>"Yes,No"</formula1>
    </dataValidation>
    <dataValidation sqref="B8" showDropDown="0" showInputMessage="0" showErrorMessage="0" allowBlank="1" type="list">
      <formula1>"Never,Ad-hoc,Annually,Quarterly"</formula1>
    </dataValidation>
    <dataValidation sqref="B9" showDropDown="0" showInputMessage="0" showErrorMessage="0" allowBlank="1" type="list">
      <formula1>"Never,Ad-hoc,Annually,Quarterly"</formula1>
    </dataValidation>
    <dataValidation sqref="B10" showDropDown="0" showInputMessage="0" showErrorMessage="0" allowBlank="1" type="list">
      <formula1>"Yes,No"</formula1>
    </dataValidation>
    <dataValidation sqref="B11" showDropDown="0" showInputMessage="0" showErrorMessage="0" allowBlank="1" type="list">
      <formula1>"Yes,No"</formula1>
    </dataValidation>
    <dataValidation sqref="B12" showDropDown="0" showInputMessage="0" showErrorMessage="0" allowBlank="1" type="list">
      <formula1>"Yes,No"</formula1>
    </dataValidation>
    <dataValidation sqref="B13" showDropDown="0" showInputMessage="0" showErrorMessage="0" allowBlank="1" type="list">
      <formula1>"Yes,No"</formula1>
    </dataValidation>
    <dataValidation sqref="B14" showDropDown="0" showInputMessage="0" showErrorMessage="0" allowBlank="1" type="list">
      <formula1>"Yes,No"</formula1>
    </dataValidation>
    <dataValidation sqref="B15" showDropDown="0" showInputMessage="0" showErrorMessage="0" allowBlank="1" type="list">
      <formula1>"Yes,No"</formula1>
    </dataValidation>
    <dataValidation sqref="B16" showDropDown="0" showInputMessage="0" showErrorMessage="0" allowBlank="1" type="list">
      <formula1>"Yes,No"</formula1>
    </dataValidation>
    <dataValidation sqref="B17" showDropDown="0" showInputMessage="0" showErrorMessage="0" allowBlank="1" type="list">
      <formula1>"Yes,No"</formula1>
    </dataValidation>
    <dataValidation sqref="B18" showDropDown="0" showInputMessage="0" showErrorMessage="0" allowBlank="1" type="list">
      <formula1>"Yes,No"</formula1>
    </dataValidation>
    <dataValidation sqref="B19" showDropDown="0" showInputMessage="0" showErrorMessage="0" allowBlank="1" type="list">
      <formula1>"Yes,No"</formula1>
    </dataValidation>
    <dataValidation sqref="B20" showDropDown="0" showInputMessage="0" showErrorMessage="0" allowBlank="1" type="list">
      <formula1>"Yes,No"</formula1>
    </dataValidation>
    <dataValidation sqref="B21" showDropDown="0" showInputMessage="0" showErrorMessage="0" allowBlank="1" type="list">
      <formula1>"Never,Ad-hoc,Annually,Quarterly"</formula1>
    </dataValidation>
    <dataValidation sqref="B22" showDropDown="0" showInputMessage="0" showErrorMessage="0" allowBlank="1" type="list">
      <formula1>"Yes,No"</formula1>
    </dataValidation>
    <dataValidation sqref="B23" showDropDown="0" showInputMessage="0" showErrorMessage="0" allowBlank="1" type="list">
      <formula1>"Yes,No"</formula1>
    </dataValidation>
    <dataValidation sqref="B24" showDropDown="0" showInputMessage="0" showErrorMessage="0" allowBlank="1" type="list">
      <formula1>"Never,Ad-hoc,Annually,Quarterly,Monthly"</formula1>
    </dataValidation>
    <dataValidation sqref="B25" showDropDown="0" showInputMessage="0" showErrorMessage="0" allowBlank="1" type="list">
      <formula1>"Yes,No"</formula1>
    </dataValidation>
    <dataValidation sqref="B26" showDropDown="0" showInputMessage="0" showErrorMessage="0" allowBlank="1" type="list">
      <formula1>"Yes,No"</formula1>
    </dataValidation>
    <dataValidation sqref="B27" showDropDown="0" showInputMessage="0" showErrorMessage="0" allowBlank="1" type="list">
      <formula1>"Yes,No"</formula1>
    </dataValidation>
    <dataValidation sqref="B28" showDropDown="0" showInputMessage="0" showErrorMessage="0" allowBlank="1" type="list">
      <formula1>"Yes,No"</formula1>
    </dataValidation>
    <dataValidation sqref="B29" showDropDown="0" showInputMessage="0" showErrorMessage="0" allowBlank="1" type="list">
      <formula1>"Yes,No"</formula1>
    </dataValidation>
    <dataValidation sqref="B30" showDropDown="0" showInputMessage="0" showErrorMessage="0" allowBlank="1" type="list">
      <formula1>"Yes,No"</formula1>
    </dataValidation>
    <dataValidation sqref="B31" showDropDown="0" showInputMessage="0" showErrorMessage="0" allowBlank="1" type="list">
      <formula1>"Yes,No"</formula1>
    </dataValidation>
    <dataValidation sqref="B32" showDropDown="0" showInputMessage="0" showErrorMessage="0" allowBlank="1" type="list">
      <formula1>"Yes,No"</formula1>
    </dataValidation>
    <dataValidation sqref="B33" showDropDown="0" showInputMessage="0" showErrorMessage="0" allowBlank="1" type="list">
      <formula1>"Yes,No"</formula1>
    </dataValidation>
    <dataValidation sqref="B34" showDropDown="0" showInputMessage="0" showErrorMessage="0" allowBlank="1" type="list">
      <formula1>"Yes,No"</formula1>
    </dataValidation>
    <dataValidation sqref="B35" showDropDown="0" showInputMessage="0" showErrorMessage="0" allowBlank="1" type="list">
      <formula1>"Yes,No"</formula1>
    </dataValidation>
    <dataValidation sqref="B36" showDropDown="0" showInputMessage="0" showErrorMessage="0" allowBlank="1" type="list">
      <formula1>"Yes,No"</formula1>
    </dataValidation>
    <dataValidation sqref="B37" showDropDown="0" showInputMessage="0" showErrorMessage="0" allowBlank="1" type="list">
      <formula1>"Yes,No"</formula1>
    </dataValidation>
    <dataValidation sqref="B38" showDropDown="0" showInputMessage="0" showErrorMessage="0" allowBlank="1" type="list">
      <formula1>"Yes,No"</formula1>
    </dataValidation>
    <dataValidation sqref="B40" showDropDown="0" showInputMessage="0" showErrorMessage="0" allowBlank="1" type="list">
      <formula1>"Yes,No"</formula1>
    </dataValidation>
    <dataValidation sqref="B41" showDropDown="0" showInputMessage="0" showErrorMessage="0" allowBlank="1" type="list">
      <formula1>"Yes,No"</formula1>
    </dataValidation>
    <dataValidation sqref="B42" showDropDown="0" showInputMessage="0" showErrorMessage="0" allowBlank="1" type="list">
      <formula1>"Yes,No"</formula1>
    </dataValidation>
    <dataValidation sqref="B43" showDropDown="0" showInputMessage="0" showErrorMessage="0" allowBlank="1" type="list">
      <formula1>"Never,Ad-hoc,Annually,Quarterly,Monthly"</formula1>
    </dataValidation>
    <dataValidation sqref="B44" showDropDown="0" showInputMessage="0" showErrorMessage="0" allowBlank="1" type="list">
      <formula1>"Yes,No"</formula1>
    </dataValidation>
    <dataValidation sqref="B45" showDropDown="0" showInputMessage="0" showErrorMessage="0" allowBlank="1" type="list">
      <formula1>"Yes,No"</formula1>
    </dataValidation>
    <dataValidation sqref="B46" showDropDown="0" showInputMessage="0" showErrorMessage="0" allowBlank="1" type="list">
      <formula1>"Yes,No"</formula1>
    </dataValidation>
    <dataValidation sqref="B47" showDropDown="0" showInputMessage="0" showErrorMessage="0" allowBlank="1" type="list">
      <formula1>"Yes,No"</formula1>
    </dataValidation>
    <dataValidation sqref="B48" showDropDown="0" showInputMessage="0" showErrorMessage="0" allowBlank="1" type="list">
      <formula1>"Yes,No"</formula1>
    </dataValidation>
    <dataValidation sqref="B49" showDropDown="0" showInputMessage="0" showErrorMessage="0" allowBlank="1" type="list">
      <formula1>"Yes,No"</formula1>
    </dataValidation>
    <dataValidation sqref="B50" showDropDown="0" showInputMessage="0" showErrorMessage="0" allowBlank="1" type="list">
      <formula1>"Yes,No"</formula1>
    </dataValidation>
    <dataValidation sqref="B51" showDropDown="0" showInputMessage="0" showErrorMessage="0" allowBlank="1" type="list">
      <formula1>"Never,Ad-hoc,Annually,Quarterly,Monthly"</formula1>
    </dataValidation>
    <dataValidation sqref="B52" showDropDown="0" showInputMessage="0" showErrorMessage="0" allowBlank="1" type="list">
      <formula1>"Yes,No"</formula1>
    </dataValidation>
    <dataValidation sqref="B53" showDropDown="0" showInputMessage="0" showErrorMessage="0" allowBlank="1" type="list">
      <formula1>"Yes,No"</formula1>
    </dataValidation>
    <dataValidation sqref="B54" showDropDown="0" showInputMessage="0" showErrorMessage="0" allowBlank="1" type="list">
      <formula1>"Yes,No"</formula1>
    </dataValidation>
    <dataValidation sqref="B55" showDropDown="0" showInputMessage="0" showErrorMessage="0" allowBlank="1" type="list">
      <formula1>"Yes,No"</formula1>
    </dataValidation>
    <dataValidation sqref="B56" showDropDown="0" showInputMessage="0" showErrorMessage="0" allowBlank="1" type="list">
      <formula1>"Yes,No"</formula1>
    </dataValidation>
    <dataValidation sqref="B57" showDropDown="0" showInputMessage="0" showErrorMessage="0" allowBlank="1" type="list">
      <formula1>"Yes,No"</formula1>
    </dataValidation>
    <dataValidation sqref="B58" showDropDown="0" showInputMessage="0" showErrorMessage="0" allowBlank="1" type="list">
      <formula1>"Yes,No"</formula1>
    </dataValidation>
    <dataValidation sqref="B59" showDropDown="0" showInputMessage="0" showErrorMessage="0" allowBlank="1" type="list">
      <formula1>"Yes,No"</formula1>
    </dataValidation>
    <dataValidation sqref="B60" showDropDown="0" showInputMessage="0" showErrorMessage="0" allowBlank="1" type="list">
      <formula1>"Yes,No"</formula1>
    </dataValidation>
    <dataValidation sqref="B61" showDropDown="0" showInputMessage="0" showErrorMessage="0" allowBlank="1" type="list">
      <formula1>"Yes,No"</formula1>
    </dataValidation>
    <dataValidation sqref="B62" showDropDown="0" showInputMessage="0" showErrorMessage="0" allowBlank="1" type="list">
      <formula1>"Yes,No"</formula1>
    </dataValidation>
    <dataValidation sqref="B63" showDropDown="0" showInputMessage="0" showErrorMessage="0" allowBlank="1" type="list">
      <formula1>"Yes,No"</formula1>
    </dataValidation>
    <dataValidation sqref="B65" showDropDown="0" showInputMessage="0" showErrorMessage="0" allowBlank="1" type="list">
      <formula1>"Yes,No"</formula1>
    </dataValidation>
    <dataValidation sqref="B66" showDropDown="0" showInputMessage="0" showErrorMessage="0" allowBlank="1" type="list">
      <formula1>"Yes,No"</formula1>
    </dataValidation>
    <dataValidation sqref="B67" showDropDown="0" showInputMessage="0" showErrorMessage="0" allowBlank="1" type="list">
      <formula1>"Yes,No"</formula1>
    </dataValidation>
    <dataValidation sqref="B68" showDropDown="0" showInputMessage="0" showErrorMessage="0" allowBlank="1" type="list">
      <formula1>"Never,Ad-hoc,Annually,Quarterly,Monthly"</formula1>
    </dataValidation>
    <dataValidation sqref="B69" showDropDown="0" showInputMessage="0" showErrorMessage="0" allowBlank="1" type="list">
      <formula1>"Yes,No"</formula1>
    </dataValidation>
    <dataValidation sqref="B70" showDropDown="0" showInputMessage="0" showErrorMessage="0" allowBlank="1" type="list">
      <formula1>"Yes,No"</formula1>
    </dataValidation>
    <dataValidation sqref="B71" showDropDown="0" showInputMessage="0" showErrorMessage="0" allowBlank="1" type="list">
      <formula1>"Yes,No"</formula1>
    </dataValidation>
    <dataValidation sqref="B72" showDropDown="0" showInputMessage="0" showErrorMessage="0" allowBlank="1" type="list">
      <formula1>"Yes,No"</formula1>
    </dataValidation>
    <dataValidation sqref="B73" showDropDown="0" showInputMessage="0" showErrorMessage="0" allowBlank="1" type="list">
      <formula1>"Yes,No"</formula1>
    </dataValidation>
    <dataValidation sqref="B74" showDropDown="0" showInputMessage="0" showErrorMessage="0" allowBlank="1" type="list">
      <formula1>"Yes,No"</formula1>
    </dataValidation>
    <dataValidation sqref="B75" showDropDown="0" showInputMessage="0" showErrorMessage="0" allowBlank="1" type="list">
      <formula1>"Never,Ad-hoc,Annually,Quarterly"</formula1>
    </dataValidation>
    <dataValidation sqref="B76" showDropDown="0" showInputMessage="0" showErrorMessage="0" allowBlank="1" type="list">
      <formula1>"Yes,No"</formula1>
    </dataValidation>
    <dataValidation sqref="B77" showDropDown="0" showInputMessage="0" showErrorMessage="0" allowBlank="1" type="list">
      <formula1>"Yes,No"</formula1>
    </dataValidation>
    <dataValidation sqref="B78" showDropDown="0" showInputMessage="0" showErrorMessage="0" allowBlank="1" type="list">
      <formula1>"Yes,No"</formula1>
    </dataValidation>
    <dataValidation sqref="B79" showDropDown="0" showInputMessage="0" showErrorMessage="0" allowBlank="1" type="list">
      <formula1>"Yes,No"</formula1>
    </dataValidation>
    <dataValidation sqref="B80" showDropDown="0" showInputMessage="0" showErrorMessage="0" allowBlank="1" type="list">
      <formula1>"Yes,No"</formula1>
    </dataValidation>
    <dataValidation sqref="B81" showDropDown="0" showInputMessage="0" showErrorMessage="0" allowBlank="1" type="list">
      <formula1>"Yes,No"</formula1>
    </dataValidation>
    <dataValidation sqref="B82" showDropDown="0" showInputMessage="0" showErrorMessage="0" allowBlank="1" type="list">
      <formula1>"Yes,No"</formula1>
    </dataValidation>
    <dataValidation sqref="B83" showDropDown="0" showInputMessage="0" showErrorMessage="0" allowBlank="1" type="list">
      <formula1>"Yes,No"</formula1>
    </dataValidation>
    <dataValidation sqref="B84" showDropDown="0" showInputMessage="0" showErrorMessage="0" allowBlank="1" type="list">
      <formula1>"Yes,No"</formula1>
    </dataValidation>
    <dataValidation sqref="B85" showDropDown="0" showInputMessage="0" showErrorMessage="0" allowBlank="1" type="list">
      <formula1>"Yes,No"</formula1>
    </dataValidation>
    <dataValidation sqref="B86" showDropDown="0" showInputMessage="0" showErrorMessage="0" allowBlank="1" type="list">
      <formula1>"Yes,No"</formula1>
    </dataValidation>
    <dataValidation sqref="B87" showDropDown="0" showInputMessage="0" showErrorMessage="0" allowBlank="1" type="list">
      <formula1>"Yes,No"</formula1>
    </dataValidation>
    <dataValidation sqref="B88" showDropDown="0" showInputMessage="0" showErrorMessage="0" allowBlank="1" type="list">
      <formula1>"Yes,No"</formula1>
    </dataValidation>
    <dataValidation sqref="B89" showDropDown="0" showInputMessage="0" showErrorMessage="0" allowBlank="1" type="list">
      <formula1>"Yes,No"</formula1>
    </dataValidation>
    <dataValidation sqref="B90" showDropDown="0" showInputMessage="0" showErrorMessage="0" allowBlank="1" type="list">
      <formula1>"Yes,No"</formula1>
    </dataValidation>
    <dataValidation sqref="B92" showDropDown="0" showInputMessage="0" showErrorMessage="0" allowBlank="1" type="list">
      <formula1>"Yes,No"</formula1>
    </dataValidation>
    <dataValidation sqref="B93" showDropDown="0" showInputMessage="0" showErrorMessage="0" allowBlank="1" type="list">
      <formula1>"Yes,No"</formula1>
    </dataValidation>
    <dataValidation sqref="B94" showDropDown="0" showInputMessage="0" showErrorMessage="0" allowBlank="1" type="list">
      <formula1>"Yes,No"</formula1>
    </dataValidation>
    <dataValidation sqref="B95" showDropDown="0" showInputMessage="0" showErrorMessage="0" allowBlank="1" type="list">
      <formula1>"Never,Ad-hoc,Annually,Quarterly,Monthly"</formula1>
    </dataValidation>
    <dataValidation sqref="B96" showDropDown="0" showInputMessage="0" showErrorMessage="0" allowBlank="1" type="list">
      <formula1>"Yes,No"</formula1>
    </dataValidation>
    <dataValidation sqref="B97" showDropDown="0" showInputMessage="0" showErrorMessage="0" allowBlank="1" type="list">
      <formula1>"Yes,No"</formula1>
    </dataValidation>
    <dataValidation sqref="B98" showDropDown="0" showInputMessage="0" showErrorMessage="0" allowBlank="1" type="list">
      <formula1>"Yes,No"</formula1>
    </dataValidation>
    <dataValidation sqref="B99" showDropDown="0" showInputMessage="0" showErrorMessage="0" allowBlank="1" type="list">
      <formula1>"Never,Ad-hoc,Annually,Quarterly,Monthly"</formula1>
    </dataValidation>
    <dataValidation sqref="B100" showDropDown="0" showInputMessage="0" showErrorMessage="0" allowBlank="1" type="list">
      <formula1>"Yes,No"</formula1>
    </dataValidation>
    <dataValidation sqref="B101" showDropDown="0" showInputMessage="0" showErrorMessage="0" allowBlank="1" type="list">
      <formula1>"Yes,No"</formula1>
    </dataValidation>
    <dataValidation sqref="B102" showDropDown="0" showInputMessage="0" showErrorMessage="0" allowBlank="1" type="list">
      <formula1>"Yes,No"</formula1>
    </dataValidation>
    <dataValidation sqref="B103" showDropDown="0" showInputMessage="0" showErrorMessage="0" allowBlank="1" type="list">
      <formula1>"Yes,No"</formula1>
    </dataValidation>
    <dataValidation sqref="B104" showDropDown="0" showInputMessage="0" showErrorMessage="0" allowBlank="1" type="list">
      <formula1>"Yes,No"</formula1>
    </dataValidation>
    <dataValidation sqref="B105" showDropDown="0" showInputMessage="0" showErrorMessage="0" allowBlank="1" type="list">
      <formula1>"Yes,No"</formula1>
    </dataValidation>
    <dataValidation sqref="B106" showDropDown="0" showInputMessage="0" showErrorMessage="0" allowBlank="1" type="list">
      <formula1>"Yes,No"</formula1>
    </dataValidation>
    <dataValidation sqref="B107" showDropDown="0" showInputMessage="0" showErrorMessage="0" allowBlank="1" type="list">
      <formula1>"Yes,No"</formula1>
    </dataValidation>
    <dataValidation sqref="B108" showDropDown="0" showInputMessage="0" showErrorMessage="0" allowBlank="1" type="list">
      <formula1>"Yes,No"</formula1>
    </dataValidation>
    <dataValidation sqref="B109" showDropDown="0" showInputMessage="0" showErrorMessage="0" allowBlank="1" type="list">
      <formula1>"Yes,No"</formula1>
    </dataValidation>
    <dataValidation sqref="B110" showDropDown="0" showInputMessage="0" showErrorMessage="0" allowBlank="1" type="list">
      <formula1>"Yes,No"</formula1>
    </dataValidation>
    <dataValidation sqref="B111" showDropDown="0" showInputMessage="0" showErrorMessage="0" allowBlank="1" type="list">
      <formula1>"Yes,No"</formula1>
    </dataValidation>
    <dataValidation sqref="B112" showDropDown="0" showInputMessage="0" showErrorMessage="0" allowBlank="1" type="list">
      <formula1>"Yes,No"</formula1>
    </dataValidation>
    <dataValidation sqref="B113" showDropDown="0" showInputMessage="0" showErrorMessage="0" allowBlank="1" type="list">
      <formula1>"Yes,No"</formula1>
    </dataValidation>
    <dataValidation sqref="B114" showDropDown="0" showInputMessage="0" showErrorMessage="0" allowBlank="1" type="list">
      <formula1>"Yes,No"</formula1>
    </dataValidation>
    <dataValidation sqref="B115" showDropDown="0" showInputMessage="0" showErrorMessage="0" allowBlank="1" type="list">
      <formula1>"Yes,No"</formula1>
    </dataValidation>
    <dataValidation sqref="B116" showDropDown="0" showInputMessage="0" showErrorMessage="0" allowBlank="1" type="list">
      <formula1>"Yes,No"</formula1>
    </dataValidation>
    <dataValidation sqref="B117" showDropDown="0" showInputMessage="0" showErrorMessage="0" allowBlank="1" type="list">
      <formula1>"Yes,No"</formula1>
    </dataValidation>
    <dataValidation sqref="B118" showDropDown="0" showInputMessage="0" showErrorMessage="0" allowBlank="1" type="list">
      <formula1>"Yes,No"</formula1>
    </dataValidation>
    <dataValidation sqref="B119" showDropDown="0" showInputMessage="0" showErrorMessage="0" allowBlank="1" type="list">
      <formula1>"Yes,No"</formula1>
    </dataValidation>
    <dataValidation sqref="B120" showDropDown="0" showInputMessage="0" showErrorMessage="0" allowBlank="1" type="list">
      <formula1>"Yes,No"</formula1>
    </dataValidation>
    <dataValidation sqref="B121" showDropDown="0" showInputMessage="0" showErrorMessage="0" allowBlank="1" type="list">
      <formula1>"Yes,No"</formula1>
    </dataValidation>
    <dataValidation sqref="B122" showDropDown="0" showInputMessage="0" showErrorMessage="0" allowBlank="1" type="list">
      <formula1>"Yes,No"</formula1>
    </dataValidation>
    <dataValidation sqref="B123" showDropDown="0" showInputMessage="0" showErrorMessage="0" allowBlank="1" type="list">
      <formula1>"Yes,No"</formula1>
    </dataValidation>
    <dataValidation sqref="B125" showDropDown="0" showInputMessage="0" showErrorMessage="0" allowBlank="1" type="list">
      <formula1>"Yes,No"</formula1>
    </dataValidation>
    <dataValidation sqref="B126" showDropDown="0" showInputMessage="0" showErrorMessage="0" allowBlank="1" type="list">
      <formula1>"Yes,No"</formula1>
    </dataValidation>
    <dataValidation sqref="B127" showDropDown="0" showInputMessage="0" showErrorMessage="0" allowBlank="1" type="list">
      <formula1>"Yes,No"</formula1>
    </dataValidation>
    <dataValidation sqref="B128" showDropDown="0" showInputMessage="0" showErrorMessage="0" allowBlank="1" type="list">
      <formula1>"Never,Ad-hoc,Annually,Quarterly,Monthly"</formula1>
    </dataValidation>
    <dataValidation sqref="B129" showDropDown="0" showInputMessage="0" showErrorMessage="0" allowBlank="1" type="list">
      <formula1>"Yes,No"</formula1>
    </dataValidation>
    <dataValidation sqref="B130" showDropDown="0" showInputMessage="0" showErrorMessage="0" allowBlank="1" type="list">
      <formula1>"Yes,No"</formula1>
    </dataValidation>
    <dataValidation sqref="B131" showDropDown="0" showInputMessage="0" showErrorMessage="0" allowBlank="1" type="list">
      <formula1>"Yes,No"</formula1>
    </dataValidation>
    <dataValidation sqref="B132" showDropDown="0" showInputMessage="0" showErrorMessage="0" allowBlank="1" type="list">
      <formula1>"Yes,No"</formula1>
    </dataValidation>
    <dataValidation sqref="B133" showDropDown="0" showInputMessage="0" showErrorMessage="0" allowBlank="1" type="list">
      <formula1>"Yes,No"</formula1>
    </dataValidation>
    <dataValidation sqref="B134" showDropDown="0" showInputMessage="0" showErrorMessage="0" allowBlank="1" type="list">
      <formula1>"Yes,No"</formula1>
    </dataValidation>
    <dataValidation sqref="B135" showDropDown="0" showInputMessage="0" showErrorMessage="0" allowBlank="1" type="list">
      <formula1>"Yes,No"</formula1>
    </dataValidation>
    <dataValidation sqref="B136" showDropDown="0" showInputMessage="0" showErrorMessage="0" allowBlank="1" type="list">
      <formula1>"Yes,No"</formula1>
    </dataValidation>
    <dataValidation sqref="B137" showDropDown="0" showInputMessage="0" showErrorMessage="0" allowBlank="1" type="list">
      <formula1>"Yes,No"</formula1>
    </dataValidation>
    <dataValidation sqref="B138" showDropDown="0" showInputMessage="0" showErrorMessage="0" allowBlank="1" type="list">
      <formula1>"Yes,No"</formula1>
    </dataValidation>
    <dataValidation sqref="B139" showDropDown="0" showInputMessage="0" showErrorMessage="0" allowBlank="1" type="list">
      <formula1>"Yes,No"</formula1>
    </dataValidation>
    <dataValidation sqref="B140" showDropDown="0" showInputMessage="0" showErrorMessage="0" allowBlank="1" type="list">
      <formula1>"Yes,No"</formula1>
    </dataValidation>
    <dataValidation sqref="B141" showDropDown="0" showInputMessage="0" showErrorMessage="0" allowBlank="1" type="list">
      <formula1>"Yes,No"</formula1>
    </dataValidation>
  </dataValidations>
  <pageMargins left="0.75" right="0.75" top="1" bottom="1" header="0.5" footer="0.5"/>
</worksheet>
</file>

<file path=xl/worksheets/sheet9.xml><?xml version="1.0" encoding="utf-8"?>
<worksheet xmlns="http://schemas.openxmlformats.org/spreadsheetml/2006/main">
  <sheetPr>
    <outlinePr summaryBelow="1" summaryRight="1"/>
    <pageSetUpPr/>
  </sheetPr>
  <dimension ref="A1:G169"/>
  <sheetViews>
    <sheetView workbookViewId="0">
      <selection activeCell="A1" sqref="A1"/>
    </sheetView>
  </sheetViews>
  <sheetFormatPr baseColWidth="8" defaultRowHeight="15"/>
  <cols>
    <col width="120" customWidth="1" min="1" max="1"/>
    <col width="32" customWidth="1" min="2" max="2"/>
    <col width="2" customWidth="1" min="3" max="3"/>
    <col width="75" customWidth="1" min="4" max="4"/>
    <col hidden="1" width="13" customWidth="1" min="5" max="5"/>
    <col hidden="1" width="13" customWidth="1" min="6" max="6"/>
    <col hidden="1" width="13" customWidth="1" min="7" max="7"/>
  </cols>
  <sheetData>
    <row r="1">
      <c r="A1" s="15" t="inlineStr">
        <is>
          <t>Architecture</t>
        </is>
      </c>
      <c r="B1" s="16" t="n"/>
      <c r="C1" s="16" t="n"/>
      <c r="D1" s="16" t="n"/>
    </row>
    <row r="2">
      <c r="A2" s="17" t="inlineStr">
        <is>
          <t>Are qualified individuals formally accountable for network security architecture processes?</t>
        </is>
      </c>
      <c r="B2" s="17" t="inlineStr"/>
      <c r="E2">
        <f>IFERROR(VLOOKUP(B2, {"", 0; "No", 0; "Yes", 1}, 2, 0),0)</f>
        <v/>
      </c>
      <c r="F2" t="inlineStr">
        <is>
          <t>ID.AM</t>
        </is>
      </c>
      <c r="G2" t="inlineStr">
        <is>
          <t>GV.RR</t>
        </is>
      </c>
    </row>
    <row r="3">
      <c r="A3" s="17" t="inlineStr">
        <is>
          <t>Is there a formally documented policy defining network security architecture processes?</t>
        </is>
      </c>
      <c r="B3" s="17" t="inlineStr"/>
      <c r="E3">
        <f>IFERROR(VLOOKUP(B3, {"", 0; "No", 0; "Yes", 1}, 2, 0),0)</f>
        <v/>
      </c>
      <c r="F3" t="inlineStr">
        <is>
          <t>ID.GV</t>
        </is>
      </c>
      <c r="G3" t="inlineStr">
        <is>
          <t>GV.RM</t>
        </is>
      </c>
    </row>
    <row r="4">
      <c r="A4" s="17" t="inlineStr">
        <is>
          <t>Are SOPs for network security architecture documented?</t>
        </is>
      </c>
      <c r="B4" s="17" t="inlineStr"/>
      <c r="E4">
        <f>IFERROR(VLOOKUP(B4, {"", 0; "No", 0; "Yes", 1}, 2, 0),0)</f>
        <v/>
      </c>
      <c r="F4" t="inlineStr">
        <is>
          <t>PR.PT</t>
        </is>
      </c>
      <c r="G4" t="inlineStr">
        <is>
          <t>PR.PT</t>
        </is>
      </c>
    </row>
    <row r="5">
      <c r="A5" s="17" t="inlineStr">
        <is>
          <t>These SOPs are reviewed:</t>
        </is>
      </c>
      <c r="B5" s="17" t="inlineStr"/>
      <c r="E5">
        <f>IFERROR(VLOOKUP(B5, {"Never", 0; "Ad-hoc", 1; "Annually", 2; "Quarterly", 3; "Monthly", 4; "Weekly", 5}, 2, 0),0)</f>
        <v/>
      </c>
      <c r="F5" t="inlineStr">
        <is>
          <t>PR.PT</t>
        </is>
      </c>
      <c r="G5" t="inlineStr">
        <is>
          <t>GV.OV</t>
        </is>
      </c>
    </row>
    <row r="6">
      <c r="A6" s="17" t="inlineStr">
        <is>
          <t>Do network architecture designs require formal assessment of security requirements?</t>
        </is>
      </c>
      <c r="B6" s="17" t="inlineStr"/>
      <c r="E6">
        <f>IFERROR(VLOOKUP(B6, {"", 0; "No", 0; "Yes", 1}, 2, 0),0)</f>
        <v/>
      </c>
      <c r="F6" t="inlineStr">
        <is>
          <t>ID.GV</t>
        </is>
      </c>
      <c r="G6" t="inlineStr">
        <is>
          <t>GV.RM</t>
        </is>
      </c>
    </row>
    <row r="7">
      <c r="A7" s="17" t="inlineStr">
        <is>
          <t>Do network architecture designs require data flow diagrams (DFD) drafted detailing controls for the flow of information within systems and between connected systems?</t>
        </is>
      </c>
      <c r="B7" s="17" t="inlineStr"/>
      <c r="E7">
        <f>IFERROR(VLOOKUP(B7, {"", 0; "No", 0; "Yes", 1}, 2, 0),0)</f>
        <v/>
      </c>
      <c r="F7" t="inlineStr">
        <is>
          <t>ID.AM</t>
        </is>
      </c>
      <c r="G7" t="inlineStr">
        <is>
          <t>ID.AM</t>
        </is>
      </c>
    </row>
    <row r="8">
      <c r="A8" s="17" t="inlineStr">
        <is>
          <t>Are DFDs stored in a centralized location?</t>
        </is>
      </c>
      <c r="B8" s="17" t="inlineStr"/>
      <c r="E8">
        <f>IFERROR(VLOOKUP(B8, {"", 0; "No", 0; "Yes", 1}, 2, 0),0)</f>
        <v/>
      </c>
      <c r="F8" t="inlineStr">
        <is>
          <t>ID.AM</t>
        </is>
      </c>
      <c r="G8" t="inlineStr">
        <is>
          <t>ID.AM</t>
        </is>
      </c>
    </row>
    <row r="9">
      <c r="A9" s="17" t="inlineStr">
        <is>
          <t>Are DFDs required for all threat models?</t>
        </is>
      </c>
      <c r="B9" s="17" t="inlineStr"/>
      <c r="E9">
        <f>IFERROR(VLOOKUP(B9, {"", 0; "No", 0; "Yes", 1}, 2, 0),0)</f>
        <v/>
      </c>
      <c r="F9" t="inlineStr">
        <is>
          <t>ID.AM</t>
        </is>
      </c>
      <c r="G9" t="inlineStr">
        <is>
          <t>ID.AM</t>
        </is>
      </c>
    </row>
    <row r="10">
      <c r="A10" s="17" t="inlineStr">
        <is>
          <t>Do security requirements require formal reviews and sign-offs?</t>
        </is>
      </c>
      <c r="B10" s="17" t="inlineStr"/>
      <c r="E10">
        <f>IFERROR(VLOOKUP(B10, {"", 0; "No", 0; "Yes", 1}, 2, 0),0)</f>
        <v/>
      </c>
      <c r="F10" t="inlineStr">
        <is>
          <t>PR.IP</t>
        </is>
      </c>
      <c r="G10" t="inlineStr">
        <is>
          <t>PR.IP</t>
        </is>
      </c>
    </row>
    <row r="11">
      <c r="A11" s="17" t="inlineStr">
        <is>
          <t>Are identified security issues tracked through your vulnerability management processes?</t>
        </is>
      </c>
      <c r="B11" s="17" t="inlineStr"/>
      <c r="E11">
        <f>IFERROR(VLOOKUP(B11, {"", 0; "No", 0; "Yes", 1}, 2, 0),0)</f>
        <v/>
      </c>
      <c r="F11" t="inlineStr">
        <is>
          <t>ID.RA</t>
        </is>
      </c>
      <c r="G11" t="inlineStr">
        <is>
          <t>ID.RA</t>
        </is>
      </c>
    </row>
    <row r="12">
      <c r="A12" s="17" t="inlineStr">
        <is>
          <t>Do cloud infrastructures use the same design processes and reviews as on-prem infrastructures?</t>
        </is>
      </c>
      <c r="B12" s="17" t="inlineStr"/>
      <c r="E12">
        <f>IFERROR(VLOOKUP(B12, {"", 0; "No", 0; "Yes", 1}, 2, 0),0)</f>
        <v/>
      </c>
      <c r="F12" t="inlineStr">
        <is>
          <t>PR.IP</t>
        </is>
      </c>
      <c r="G12" t="inlineStr">
        <is>
          <t>PR.IP</t>
        </is>
      </c>
    </row>
    <row r="13">
      <c r="A13" s="17" t="inlineStr">
        <is>
          <t>Do you provide topological redundancy into designs?</t>
        </is>
      </c>
      <c r="B13" s="17" t="inlineStr"/>
      <c r="E13">
        <f>IFERROR(VLOOKUP(B13, {"", 0; "No", 0; "Yes", 1}, 2, 0),0)</f>
        <v/>
      </c>
      <c r="F13" t="inlineStr">
        <is>
          <t>PR.PT</t>
        </is>
      </c>
      <c r="G13" t="inlineStr">
        <is>
          <t>PR.IR</t>
        </is>
      </c>
    </row>
    <row r="14">
      <c r="A14" s="17" t="inlineStr">
        <is>
          <t>Do you provide system-level redundancy into designs?</t>
        </is>
      </c>
      <c r="B14" s="17" t="inlineStr"/>
      <c r="E14">
        <f>IFERROR(VLOOKUP(B14, {"", 0; "No", 0; "Yes", 1}, 2, 0),0)</f>
        <v/>
      </c>
      <c r="F14" t="inlineStr">
        <is>
          <t>PR.PT</t>
        </is>
      </c>
      <c r="G14" t="inlineStr">
        <is>
          <t>PR.IR</t>
        </is>
      </c>
    </row>
    <row r="15">
      <c r="A15" s="17" t="inlineStr">
        <is>
          <t>Do you include failsafe mechnisms into designs to achieve resilience requirements?</t>
        </is>
      </c>
      <c r="B15" s="17" t="inlineStr"/>
      <c r="E15">
        <f>IFERROR(VLOOKUP(B15, {"", 0; "No", 0; "Yes", 1}, 2, 0),0)</f>
        <v/>
      </c>
      <c r="F15" t="inlineStr">
        <is>
          <t>PR.PT</t>
        </is>
      </c>
      <c r="G15" t="inlineStr">
        <is>
          <t>PR.IR</t>
        </is>
      </c>
    </row>
    <row r="16">
      <c r="A16" s="17" t="inlineStr">
        <is>
          <t>Do you require network segmentation controls to protect specific classes of systems and/or data?</t>
        </is>
      </c>
      <c r="B16" s="17" t="inlineStr"/>
      <c r="E16">
        <f>IFERROR(VLOOKUP(B16, {"", 0; "No", 0; "Yes", 1}, 2, 0),0)</f>
        <v/>
      </c>
      <c r="F16" t="inlineStr">
        <is>
          <t>PR.AC</t>
        </is>
      </c>
      <c r="G16" t="inlineStr">
        <is>
          <t>PR.IR</t>
        </is>
      </c>
    </row>
    <row r="17">
      <c r="A17" s="17" t="inlineStr">
        <is>
          <t>Do you analyze designs to restrict lateral network communication?</t>
        </is>
      </c>
      <c r="B17" s="17" t="inlineStr"/>
      <c r="E17">
        <f>IFERROR(VLOOKUP(B17, {"", 0; "No", 0; "Yes", 1}, 2, 0),0)</f>
        <v/>
      </c>
      <c r="F17" t="inlineStr">
        <is>
          <t>ID.GV</t>
        </is>
      </c>
      <c r="G17" t="inlineStr">
        <is>
          <t>GV.RM</t>
        </is>
      </c>
    </row>
    <row r="18">
      <c r="A18" s="17" t="inlineStr">
        <is>
          <t>Does the security team review design architectures prior to deployments?</t>
        </is>
      </c>
      <c r="B18" s="17" t="inlineStr"/>
      <c r="E18">
        <f>IFERROR(VLOOKUP(B18, {"", 0; "No", 0; "Yes", 1}, 2, 0),0)</f>
        <v/>
      </c>
      <c r="F18" t="inlineStr">
        <is>
          <t>PR.IP</t>
        </is>
      </c>
      <c r="G18" t="inlineStr">
        <is>
          <t>PR.IP</t>
        </is>
      </c>
    </row>
    <row r="19">
      <c r="A19" s="15" t="inlineStr">
        <is>
          <t>Change Management</t>
        </is>
      </c>
      <c r="B19" s="16" t="n"/>
      <c r="C19" s="16" t="n"/>
      <c r="D19" s="16" t="n"/>
    </row>
    <row r="20">
      <c r="A20" s="17" t="inlineStr">
        <is>
          <t>Are qualified individuals formally accountable for network security change management processes?</t>
        </is>
      </c>
      <c r="B20" s="17" t="inlineStr"/>
      <c r="E20">
        <f>IFERROR(VLOOKUP(B20, {"", 0; "No", 0; "Yes", 1}, 2, 0),0)</f>
        <v/>
      </c>
      <c r="F20" t="inlineStr">
        <is>
          <t>ID.AM</t>
        </is>
      </c>
      <c r="G20" t="inlineStr">
        <is>
          <t>GV.RR</t>
        </is>
      </c>
    </row>
    <row r="21">
      <c r="A21" s="17" t="inlineStr">
        <is>
          <t>Is there a formally documented policy defining network security change management processes?</t>
        </is>
      </c>
      <c r="B21" s="17" t="inlineStr"/>
      <c r="E21">
        <f>IFERROR(VLOOKUP(B21, {"", 0; "No", 0; "Yes", 1}, 2, 0),0)</f>
        <v/>
      </c>
      <c r="F21" t="inlineStr">
        <is>
          <t>ID.GV</t>
        </is>
      </c>
      <c r="G21" t="inlineStr">
        <is>
          <t>GV.RM</t>
        </is>
      </c>
    </row>
    <row r="22">
      <c r="A22" s="17" t="inlineStr">
        <is>
          <t>Are SOPs for network security change management documented?</t>
        </is>
      </c>
      <c r="B22" s="17" t="inlineStr"/>
      <c r="E22">
        <f>IFERROR(VLOOKUP(B22, {"", 0; "No", 0; "Yes", 1}, 2, 0),0)</f>
        <v/>
      </c>
      <c r="F22" t="inlineStr">
        <is>
          <t>PR.PT</t>
        </is>
      </c>
      <c r="G22" t="inlineStr">
        <is>
          <t>PR.PT</t>
        </is>
      </c>
    </row>
    <row r="23">
      <c r="A23" s="17" t="inlineStr">
        <is>
          <t>These SOPs are reviewed:</t>
        </is>
      </c>
      <c r="B23" s="17" t="inlineStr"/>
      <c r="E23">
        <f>IFERROR(VLOOKUP(B23, {"Never", 0; "Ad-hoc", 1; "Annually", 2; "Quarterly", 3; "Monthly", 4; "Weekly", 5}, 2, 0),0)</f>
        <v/>
      </c>
      <c r="F23" t="inlineStr">
        <is>
          <t>PR.PT</t>
        </is>
      </c>
      <c r="G23" t="inlineStr">
        <is>
          <t>GV.OV</t>
        </is>
      </c>
    </row>
    <row r="24">
      <c r="A24" s="17" t="inlineStr">
        <is>
          <t>Do the SOPs cover roll-back procedures for failed changes?</t>
        </is>
      </c>
      <c r="B24" s="17" t="inlineStr"/>
      <c r="E24">
        <f>IFERROR(VLOOKUP(B24, {"", 0; "No", 0; "Yes", 1}, 2, 0),0)</f>
        <v/>
      </c>
      <c r="F24" t="inlineStr">
        <is>
          <t>PR.IP</t>
        </is>
      </c>
      <c r="G24" t="inlineStr">
        <is>
          <t>PR.IP</t>
        </is>
      </c>
    </row>
    <row r="25">
      <c r="A25" s="17" t="inlineStr">
        <is>
          <t>Do the SOPs defined the use of success criteria for all proposed changes?</t>
        </is>
      </c>
      <c r="B25" s="17" t="inlineStr"/>
      <c r="E25">
        <f>IFERROR(VLOOKUP(B25, {"", 0; "No", 0; "Yes", 1}, 2, 0),0)</f>
        <v/>
      </c>
      <c r="F25" t="inlineStr">
        <is>
          <t>PR.IP</t>
        </is>
      </c>
      <c r="G25" t="inlineStr">
        <is>
          <t>PR.IP</t>
        </is>
      </c>
    </row>
    <row r="26">
      <c r="A26" s="17" t="inlineStr">
        <is>
          <t>Are proposed changes tested and validated in a non-production environment?</t>
        </is>
      </c>
      <c r="B26" s="17" t="inlineStr"/>
      <c r="E26">
        <f>IFERROR(VLOOKUP(B26, {"", 0; "No", 0; "Yes", 1}, 2, 0),0)</f>
        <v/>
      </c>
      <c r="F26" t="inlineStr">
        <is>
          <t>PR.IP</t>
        </is>
      </c>
      <c r="G26" t="inlineStr">
        <is>
          <t>PR.IP</t>
        </is>
      </c>
    </row>
    <row r="27">
      <c r="A27" s="17" t="inlineStr">
        <is>
          <t>Do changes require separation of duties via distinct approvers and executors?</t>
        </is>
      </c>
      <c r="B27" s="17" t="inlineStr"/>
      <c r="E27">
        <f>IFERROR(VLOOKUP(B27, {"", 0; "No", 0; "Yes", 1}, 2, 0),0)</f>
        <v/>
      </c>
      <c r="F27" t="inlineStr">
        <is>
          <t>PR.AC</t>
        </is>
      </c>
      <c r="G27" t="inlineStr">
        <is>
          <t>PR.AA</t>
        </is>
      </c>
    </row>
    <row r="28">
      <c r="A28" s="17" t="inlineStr">
        <is>
          <t>Can changes be automatically rolled back as needed/appropriate?</t>
        </is>
      </c>
      <c r="B28" s="17" t="inlineStr"/>
      <c r="E28">
        <f>IFERROR(VLOOKUP(B28, {"", 0; "No", 0; "Yes", 1}, 2, 0),0)</f>
        <v/>
      </c>
      <c r="F28" t="inlineStr">
        <is>
          <t>PR.IP</t>
        </is>
      </c>
      <c r="G28" t="inlineStr">
        <is>
          <t>PR.IP</t>
        </is>
      </c>
    </row>
    <row r="29">
      <c r="A29" s="17" t="inlineStr">
        <is>
          <t>Are changes restricted via technical controls to approved users?</t>
        </is>
      </c>
      <c r="B29" s="17" t="inlineStr"/>
      <c r="E29">
        <f>IFERROR(VLOOKUP(B29, {"", 0; "No", 0; "Yes", 1}, 2, 0),0)</f>
        <v/>
      </c>
      <c r="F29" t="inlineStr">
        <is>
          <t>PR.AC</t>
        </is>
      </c>
      <c r="G29" t="inlineStr">
        <is>
          <t>PR.AA</t>
        </is>
      </c>
    </row>
    <row r="30">
      <c r="A30" s="17" t="inlineStr">
        <is>
          <t>Is documentation required for all configuration changes made to a network?</t>
        </is>
      </c>
      <c r="B30" s="17" t="inlineStr"/>
      <c r="E30">
        <f>IFERROR(VLOOKUP(B30, {"", 0; "No", 0; "Yes", 1}, 2, 0),0)</f>
        <v/>
      </c>
      <c r="F30" t="inlineStr">
        <is>
          <t>PR.IP</t>
        </is>
      </c>
      <c r="G30" t="inlineStr">
        <is>
          <t>PR.IP</t>
        </is>
      </c>
    </row>
    <row r="31">
      <c r="A31" s="17" t="inlineStr">
        <is>
          <t>Are employees and users trained in the approved change management processes?</t>
        </is>
      </c>
      <c r="B31" s="17" t="inlineStr"/>
      <c r="E31">
        <f>IFERROR(VLOOKUP(B31, {"", 0; "No", 0; "Yes", 1}, 2, 0),0)</f>
        <v/>
      </c>
      <c r="F31" t="inlineStr">
        <is>
          <t>ID.GV</t>
        </is>
      </c>
      <c r="G31" t="inlineStr">
        <is>
          <t>GV.PO</t>
        </is>
      </c>
    </row>
    <row r="32">
      <c r="A32" s="17" t="inlineStr">
        <is>
          <t>What percentage of networks adhere to the change management process?</t>
        </is>
      </c>
      <c r="B32" s="17" t="inlineStr"/>
      <c r="E32">
        <f>IFERROR(VLOOKUP(B32, {"None", 0; "Up to 20%", 1; "Up to 40%", 2; "Up to 60%", 3; "Up to 80%", 3; "Up to 100%", 4}, 2, 0),0)</f>
        <v/>
      </c>
      <c r="F32" t="inlineStr">
        <is>
          <t>ID.GV</t>
        </is>
      </c>
      <c r="G32" t="inlineStr">
        <is>
          <t>GV.PO</t>
        </is>
      </c>
    </row>
    <row r="33">
      <c r="A33" s="17" t="inlineStr">
        <is>
          <t>What percentage of cloud-based environments adhere to the change management process?</t>
        </is>
      </c>
      <c r="B33" s="17" t="inlineStr"/>
      <c r="E33">
        <f>IFERROR(VLOOKUP(B33, {"None", 0; "Up to 20%", 1; "Up to 40%", 2; "Up to 60%", 3; "Up to 80%", 3; "Up to 100%", 4}, 2, 0),0)</f>
        <v/>
      </c>
      <c r="F33" t="inlineStr">
        <is>
          <t>ID.GV</t>
        </is>
      </c>
      <c r="G33" t="inlineStr">
        <is>
          <t>GV.PO</t>
        </is>
      </c>
    </row>
    <row r="34">
      <c r="A34" s="15" t="inlineStr">
        <is>
          <t>Cryptographic Controls</t>
        </is>
      </c>
      <c r="B34" s="16" t="n"/>
      <c r="C34" s="16" t="n"/>
      <c r="D34" s="16" t="n"/>
    </row>
    <row r="35">
      <c r="A35" s="17" t="inlineStr">
        <is>
          <t>Are qualified individuals formally accountable for network security cryptographic controls processes?</t>
        </is>
      </c>
      <c r="B35" s="17" t="inlineStr"/>
      <c r="E35">
        <f>IFERROR(VLOOKUP(B35, {"", 0; "No", 0; "Yes", 1}, 2, 0),0)</f>
        <v/>
      </c>
      <c r="F35" t="inlineStr">
        <is>
          <t>ID.AM</t>
        </is>
      </c>
      <c r="G35" t="inlineStr">
        <is>
          <t>GV.RR</t>
        </is>
      </c>
    </row>
    <row r="36">
      <c r="A36" s="17" t="inlineStr">
        <is>
          <t>Is there a formally documented policy defining network security cryptographic controls processes?</t>
        </is>
      </c>
      <c r="B36" s="17" t="inlineStr"/>
      <c r="E36">
        <f>IFERROR(VLOOKUP(B36, {"", 0; "No", 0; "Yes", 1}, 2, 0),0)</f>
        <v/>
      </c>
      <c r="F36" t="inlineStr">
        <is>
          <t>ID.GV</t>
        </is>
      </c>
      <c r="G36" t="inlineStr">
        <is>
          <t>GV.RM</t>
        </is>
      </c>
    </row>
    <row r="37">
      <c r="A37" s="17" t="inlineStr">
        <is>
          <t>Are SOPs for network security cryptographic controls documented?</t>
        </is>
      </c>
      <c r="B37" s="17" t="inlineStr"/>
      <c r="E37">
        <f>IFERROR(VLOOKUP(B37, {"", 0; "No", 0; "Yes", 1}, 2, 0),0)</f>
        <v/>
      </c>
      <c r="F37" t="inlineStr">
        <is>
          <t>PR.PT</t>
        </is>
      </c>
      <c r="G37" t="inlineStr">
        <is>
          <t>PR.PT</t>
        </is>
      </c>
    </row>
    <row r="38">
      <c r="A38" s="17" t="inlineStr">
        <is>
          <t>These SOPs are reviewed:</t>
        </is>
      </c>
      <c r="B38" s="17" t="inlineStr"/>
      <c r="E38">
        <f>IFERROR(VLOOKUP(B38, {"Never", 0; "Ad-hoc", 1; "Annually", 2; "Quarterly", 3; "Monthly", 4; "Weekly", 5}, 2, 0),0)</f>
        <v/>
      </c>
      <c r="F38" t="inlineStr">
        <is>
          <t>PR.PT</t>
        </is>
      </c>
      <c r="G38" t="inlineStr">
        <is>
          <t>GV.OV</t>
        </is>
      </c>
    </row>
    <row r="39">
      <c r="A39" s="17" t="inlineStr">
        <is>
          <t>Do you maintain an inventory of cryptographic algorithms currently in use on your networks?</t>
        </is>
      </c>
      <c r="B39" s="17" t="inlineStr"/>
      <c r="E39">
        <f>IFERROR(VLOOKUP(B39, {"", 0; "No", 0; "Yes", 1}, 2, 0),0)</f>
        <v/>
      </c>
      <c r="F39" t="inlineStr">
        <is>
          <t>PR.DS</t>
        </is>
      </c>
      <c r="G39" t="inlineStr">
        <is>
          <t>PR.DS</t>
        </is>
      </c>
    </row>
    <row r="40">
      <c r="A40" s="17" t="inlineStr">
        <is>
          <t>Is there a process to validate network and cloud environment compliance with cryptographic requirements?</t>
        </is>
      </c>
      <c r="B40" s="17" t="inlineStr"/>
      <c r="E40">
        <f>IFERROR(VLOOKUP(B40, {"", 0; "No", 0; "Yes", 1}, 2, 0),0)</f>
        <v/>
      </c>
      <c r="F40" t="inlineStr">
        <is>
          <t>RS.AN</t>
        </is>
      </c>
      <c r="G40" t="inlineStr">
        <is>
          <t>ID.RA</t>
        </is>
      </c>
    </row>
    <row r="41">
      <c r="A41" s="17" t="inlineStr">
        <is>
          <t>Does your cryptographic control policy cover key management?</t>
        </is>
      </c>
      <c r="B41" s="17" t="inlineStr"/>
      <c r="E41">
        <f>IFERROR(VLOOKUP(B41, {"", 0; "No", 0; "Yes", 1}, 2, 0),0)</f>
        <v/>
      </c>
      <c r="F41" t="inlineStr">
        <is>
          <t>PR.IP</t>
        </is>
      </c>
      <c r="G41" t="inlineStr">
        <is>
          <t>PR.IP</t>
        </is>
      </c>
    </row>
    <row r="42">
      <c r="A42" s="17" t="inlineStr">
        <is>
          <t>Does your key management policy cover the creation of keys in a pre-activated state?</t>
        </is>
      </c>
      <c r="B42" s="17" t="inlineStr"/>
      <c r="E42">
        <f>IFERROR(VLOOKUP(B42, {"", 0; "No", 0; "Yes", 1}, 2, 0),0)</f>
        <v/>
      </c>
      <c r="F42" t="inlineStr">
        <is>
          <t>PR.IP</t>
        </is>
      </c>
      <c r="G42" t="inlineStr">
        <is>
          <t>PR.IP</t>
        </is>
      </c>
    </row>
    <row r="43">
      <c r="A43" s="17" t="inlineStr">
        <is>
          <t>Does your key management policy cover remediation (including rotation) of compromised keys?</t>
        </is>
      </c>
      <c r="B43" s="17" t="inlineStr"/>
      <c r="E43">
        <f>IFERROR(VLOOKUP(B43, {"", 0; "No", 0; "Yes", 1}, 2, 0),0)</f>
        <v/>
      </c>
      <c r="F43" t="inlineStr">
        <is>
          <t>PR.IP</t>
        </is>
      </c>
      <c r="G43" t="inlineStr">
        <is>
          <t>PR.IP</t>
        </is>
      </c>
    </row>
    <row r="44">
      <c r="A44" s="17" t="inlineStr">
        <is>
          <t>Does your key management policy cover key revocation?</t>
        </is>
      </c>
      <c r="B44" s="17" t="inlineStr"/>
      <c r="E44">
        <f>IFERROR(VLOOKUP(B44, {"", 0; "No", 0; "Yes", 1}, 2, 0),0)</f>
        <v/>
      </c>
      <c r="F44" t="inlineStr">
        <is>
          <t>PR.IP</t>
        </is>
      </c>
      <c r="G44" t="inlineStr">
        <is>
          <t>PR.IP</t>
        </is>
      </c>
    </row>
    <row r="45">
      <c r="A45" s="17" t="inlineStr">
        <is>
          <t>Does your key management policy cover re-keying of data?</t>
        </is>
      </c>
      <c r="B45" s="17" t="inlineStr"/>
      <c r="E45">
        <f>IFERROR(VLOOKUP(B45, {"", 0; "No", 0; "Yes", 1}, 2, 0),0)</f>
        <v/>
      </c>
      <c r="F45" t="inlineStr">
        <is>
          <t>PR.IP</t>
        </is>
      </c>
      <c r="G45" t="inlineStr">
        <is>
          <t>PR.IP</t>
        </is>
      </c>
    </row>
    <row r="46">
      <c r="A46" s="17" t="inlineStr">
        <is>
          <t>Does your key management policy cover expiration of keys?</t>
        </is>
      </c>
      <c r="B46" s="17" t="inlineStr"/>
      <c r="E46">
        <f>IFERROR(VLOOKUP(B46, {"", 0; "No", 0; "Yes", 1}, 2, 0),0)</f>
        <v/>
      </c>
      <c r="F46" t="inlineStr">
        <is>
          <t>PR.IP</t>
        </is>
      </c>
      <c r="G46" t="inlineStr">
        <is>
          <t>PR.IP</t>
        </is>
      </c>
    </row>
    <row r="47">
      <c r="A47" s="17" t="inlineStr">
        <is>
          <t>Does your key management policy cover suspended key management?</t>
        </is>
      </c>
      <c r="B47" s="17" t="inlineStr"/>
      <c r="E47">
        <f>IFERROR(VLOOKUP(B47, {"", 0; "No", 0; "Yes", 1}, 2, 0),0)</f>
        <v/>
      </c>
      <c r="F47" t="inlineStr">
        <is>
          <t>PR.IP</t>
        </is>
      </c>
      <c r="G47" t="inlineStr">
        <is>
          <t>PR.IP</t>
        </is>
      </c>
    </row>
    <row r="48">
      <c r="A48" s="17" t="inlineStr">
        <is>
          <t>Does your key management policy cover HSMs?</t>
        </is>
      </c>
      <c r="B48" s="17" t="inlineStr"/>
      <c r="E48">
        <f>IFERROR(VLOOKUP(B48, {"", 0; "No", 0; "Yes", 1}, 2, 0),0)</f>
        <v/>
      </c>
      <c r="F48" t="inlineStr">
        <is>
          <t>PR.IP</t>
        </is>
      </c>
      <c r="G48" t="inlineStr">
        <is>
          <t>PR.IP</t>
        </is>
      </c>
    </row>
    <row r="49">
      <c r="A49" s="17" t="inlineStr">
        <is>
          <t>Are risk or regulatory requirements considered when defining the lifecycles for cryptographic keys?</t>
        </is>
      </c>
      <c r="B49" s="17" t="inlineStr"/>
      <c r="E49">
        <f>IFERROR(VLOOKUP(B49, {"", 0; "No", 0; "Yes", 1}, 2, 0),0)</f>
        <v/>
      </c>
      <c r="F49" t="inlineStr">
        <is>
          <t>ID.GV</t>
        </is>
      </c>
      <c r="G49" t="inlineStr">
        <is>
          <t>GV.OC</t>
        </is>
      </c>
    </row>
    <row r="50">
      <c r="A50" s="17" t="inlineStr">
        <is>
          <t>Are private keys centrally managed for all production environments?</t>
        </is>
      </c>
      <c r="B50" s="17" t="inlineStr"/>
      <c r="E50">
        <f>IFERROR(VLOOKUP(B50, {"", 0; "No", 0; "Yes", 1}, 2, 0),0)</f>
        <v/>
      </c>
      <c r="F50" t="inlineStr">
        <is>
          <t>ID.GV</t>
        </is>
      </c>
      <c r="G50" t="inlineStr">
        <is>
          <t>GV.RM</t>
        </is>
      </c>
    </row>
    <row r="51">
      <c r="A51" s="17" t="inlineStr">
        <is>
          <t>What percentage of data transmitted over your networks is protected with industry standard cipher suites?</t>
        </is>
      </c>
      <c r="B51" s="17" t="inlineStr"/>
      <c r="E51">
        <f>IFERROR(VLOOKUP(B51, {"None", 0; "Up to 20%", 1; "Up to 40%", 2; "Up to 60%", 3; "Up to 80%", 3; "Up to 100%", 4}, 2, 0),0)</f>
        <v/>
      </c>
      <c r="F51" t="inlineStr">
        <is>
          <t>PR.DS</t>
        </is>
      </c>
      <c r="G51" t="inlineStr">
        <is>
          <t>PR.DS</t>
        </is>
      </c>
    </row>
    <row r="52">
      <c r="A52" s="17" t="inlineStr">
        <is>
          <t>Is TLS required for all service-to-service communication?</t>
        </is>
      </c>
      <c r="B52" s="17" t="inlineStr"/>
      <c r="E52">
        <f>IFERROR(VLOOKUP(B52, {"", 0; "No", 0; "Yes", 1}, 2, 0),0)</f>
        <v/>
      </c>
      <c r="F52" t="inlineStr">
        <is>
          <t>PR.DS</t>
        </is>
      </c>
      <c r="G52" t="inlineStr">
        <is>
          <t>PR.DS</t>
        </is>
      </c>
    </row>
    <row r="53">
      <c r="A53" s="17" t="inlineStr">
        <is>
          <t>Is TLS required for all internal communication?</t>
        </is>
      </c>
      <c r="B53" s="17" t="inlineStr"/>
      <c r="E53">
        <f>IFERROR(VLOOKUP(B53, {"", 0; "No", 0; "Yes", 1}, 2, 0),0)</f>
        <v/>
      </c>
      <c r="F53" t="inlineStr">
        <is>
          <t>PR.DS</t>
        </is>
      </c>
      <c r="G53" t="inlineStr">
        <is>
          <t>PR.DS</t>
        </is>
      </c>
    </row>
    <row r="54">
      <c r="A54" s="17" t="inlineStr">
        <is>
          <t>Have cryptographic requirements been documented and communicated with vendors and partners?</t>
        </is>
      </c>
      <c r="B54" s="17" t="inlineStr"/>
      <c r="E54">
        <f>IFERROR(VLOOKUP(B54, {"", 0; "No", 0; "Yes", 1}, 2, 0),0)</f>
        <v/>
      </c>
      <c r="F54" t="inlineStr">
        <is>
          <t>ID.SC</t>
        </is>
      </c>
      <c r="G54" t="inlineStr">
        <is>
          <t>GV.SC</t>
        </is>
      </c>
    </row>
    <row r="55">
      <c r="A55" s="15" t="inlineStr">
        <is>
          <t>Hardening</t>
        </is>
      </c>
      <c r="B55" s="16" t="n"/>
      <c r="C55" s="16" t="n"/>
      <c r="D55" s="16" t="n"/>
    </row>
    <row r="56">
      <c r="A56" s="17" t="inlineStr">
        <is>
          <t>Are qualified individuals formally accountable for network security hardening processes?</t>
        </is>
      </c>
      <c r="B56" s="17" t="inlineStr"/>
      <c r="E56">
        <f>IFERROR(VLOOKUP(B56, {"", 0; "No", 0; "Yes", 1}, 2, 0),0)</f>
        <v/>
      </c>
      <c r="F56" t="inlineStr">
        <is>
          <t>ID.AM</t>
        </is>
      </c>
      <c r="G56" t="inlineStr">
        <is>
          <t>GV.RR</t>
        </is>
      </c>
    </row>
    <row r="57">
      <c r="A57" s="17" t="inlineStr">
        <is>
          <t>Is there a formally documented policy defining network security hardening processes?</t>
        </is>
      </c>
      <c r="B57" s="17" t="inlineStr"/>
      <c r="E57">
        <f>IFERROR(VLOOKUP(B57, {"", 0; "No", 0; "Yes", 1}, 2, 0),0)</f>
        <v/>
      </c>
      <c r="F57" t="inlineStr">
        <is>
          <t>ID.GV</t>
        </is>
      </c>
      <c r="G57" t="inlineStr">
        <is>
          <t>GV.RM</t>
        </is>
      </c>
    </row>
    <row r="58">
      <c r="A58" s="17" t="inlineStr">
        <is>
          <t>Are SOPs for network security hardening documented?</t>
        </is>
      </c>
      <c r="B58" s="17" t="inlineStr"/>
      <c r="E58">
        <f>IFERROR(VLOOKUP(B58, {"", 0; "No", 0; "Yes", 1}, 2, 0),0)</f>
        <v/>
      </c>
      <c r="F58" t="inlineStr">
        <is>
          <t>PR.PT</t>
        </is>
      </c>
      <c r="G58" t="inlineStr">
        <is>
          <t>PR.PT</t>
        </is>
      </c>
    </row>
    <row r="59">
      <c r="A59" s="17" t="inlineStr">
        <is>
          <t>These SOPs are reviewed:</t>
        </is>
      </c>
      <c r="B59" s="17" t="inlineStr"/>
      <c r="E59">
        <f>IFERROR(VLOOKUP(B59, {"Never", 0; "Ad-hoc", 1; "Annually", 2; "Quarterly", 3; "Monthly", 4; "Weekly", 5}, 2, 0),0)</f>
        <v/>
      </c>
      <c r="F59" t="inlineStr">
        <is>
          <t>PR.PT</t>
        </is>
      </c>
      <c r="G59" t="inlineStr">
        <is>
          <t>GV.OV</t>
        </is>
      </c>
    </row>
    <row r="60">
      <c r="A60" s="17" t="inlineStr">
        <is>
          <t>Is there a process in place to ensure networks adhere to hardening guidelines?</t>
        </is>
      </c>
      <c r="B60" s="17" t="inlineStr"/>
      <c r="E60">
        <f>IFERROR(VLOOKUP(B60, {"", 0; "No", 0; "Yes", 1}, 2, 0),0)</f>
        <v/>
      </c>
      <c r="F60" t="inlineStr">
        <is>
          <t>PR.IP</t>
        </is>
      </c>
      <c r="G60" t="inlineStr">
        <is>
          <t>PR.IP</t>
        </is>
      </c>
    </row>
    <row r="61">
      <c r="A61" s="17" t="inlineStr">
        <is>
          <t>What percentage of your networks adhere to your hardening guidelines?</t>
        </is>
      </c>
      <c r="B61" s="17" t="inlineStr"/>
      <c r="E61">
        <f>IFERROR(VLOOKUP(B61, {"None", 0; "Up to 20%", 1; "Up to 40%", 2; "Up to 60%", 3; "Up to 80%", 3; "Up to 100%", 4}, 2, 0),0)</f>
        <v/>
      </c>
      <c r="F61" t="inlineStr">
        <is>
          <t>PR.IP</t>
        </is>
      </c>
      <c r="G61" t="inlineStr">
        <is>
          <t>PR.IP</t>
        </is>
      </c>
    </row>
    <row r="62">
      <c r="A62" s="17" t="inlineStr">
        <is>
          <t>Is functionality on networks limited based on the principle of least functionality?</t>
        </is>
      </c>
      <c r="B62" s="17" t="inlineStr"/>
      <c r="E62">
        <f>IFERROR(VLOOKUP(B62, {"", 0; "No", 0; "Yes", 1}, 2, 0),0)</f>
        <v/>
      </c>
      <c r="F62" t="inlineStr">
        <is>
          <t>PR.PT</t>
        </is>
      </c>
      <c r="G62" t="inlineStr">
        <is>
          <t>PR.PT</t>
        </is>
      </c>
    </row>
    <row r="63">
      <c r="A63" s="17" t="inlineStr">
        <is>
          <t>Do you use incident post-mortems (or lessons learned) to influence and update hardening guidelines and documentation?</t>
        </is>
      </c>
      <c r="B63" s="17" t="inlineStr"/>
      <c r="E63">
        <f>IFERROR(VLOOKUP(B63, {"", 0; "No", 0; "Yes", 1}, 2, 0),0)</f>
        <v/>
      </c>
      <c r="F63" t="inlineStr">
        <is>
          <t>RS.IM</t>
        </is>
      </c>
      <c r="G63" t="inlineStr">
        <is>
          <t>RS.IM</t>
        </is>
      </c>
    </row>
    <row r="64">
      <c r="A64" s="17" t="inlineStr">
        <is>
          <t>Do you use incident post-mortems (or lessons learned) to influence and update response plans?</t>
        </is>
      </c>
      <c r="B64" s="17" t="inlineStr"/>
      <c r="E64">
        <f>IFERROR(VLOOKUP(B64, {"", 0; "No", 0; "Yes", 1}, 2, 0),0)</f>
        <v/>
      </c>
      <c r="F64" t="inlineStr">
        <is>
          <t>RS.MI</t>
        </is>
      </c>
      <c r="G64" t="inlineStr">
        <is>
          <t>RS.MI</t>
        </is>
      </c>
    </row>
    <row r="65">
      <c r="A65" s="17" t="inlineStr">
        <is>
          <t>Do you require secure management environments for accessing adminstration and management interfaces on networks?</t>
        </is>
      </c>
      <c r="B65" s="17" t="inlineStr"/>
      <c r="E65">
        <f>IFERROR(VLOOKUP(B65, {"", 0; "No", 0; "Yes", 1}, 2, 0),0)</f>
        <v/>
      </c>
      <c r="F65" t="inlineStr">
        <is>
          <t>PR.PT</t>
        </is>
      </c>
      <c r="G65" t="inlineStr">
        <is>
          <t>PR.IR</t>
        </is>
      </c>
    </row>
    <row r="66">
      <c r="A66" s="17" t="inlineStr">
        <is>
          <t>Do you require secure management environments for accessing adminstration and management interfaces in cloud environments?</t>
        </is>
      </c>
      <c r="B66" s="17" t="inlineStr"/>
      <c r="E66">
        <f>IFERROR(VLOOKUP(B66, {"", 0; "No", 0; "Yes", 1}, 2, 0),0)</f>
        <v/>
      </c>
      <c r="F66" t="inlineStr">
        <is>
          <t>PR.PT</t>
        </is>
      </c>
      <c r="G66" t="inlineStr">
        <is>
          <t>PR.IR</t>
        </is>
      </c>
    </row>
    <row r="67">
      <c r="A67" s="17" t="inlineStr">
        <is>
          <t>Do servers adhere to a removeable media policy?</t>
        </is>
      </c>
      <c r="B67" s="17" t="inlineStr"/>
      <c r="E67">
        <f>IFERROR(VLOOKUP(B67, {"", 0; "No", 0; "Yes", 1}, 2, 0),0)</f>
        <v/>
      </c>
      <c r="F67" t="inlineStr">
        <is>
          <t>PR.PT</t>
        </is>
      </c>
      <c r="G67" t="inlineStr">
        <is>
          <t>PR.AA</t>
        </is>
      </c>
    </row>
    <row r="68">
      <c r="A68" s="17" t="inlineStr">
        <is>
          <t>What percentage of endpoints have DLP monitoring and controls in place?</t>
        </is>
      </c>
      <c r="B68" s="17" t="inlineStr"/>
      <c r="E68">
        <f>IFERROR(VLOOKUP(B68, {"None", 0; "Up to 20%", 1; "Up to 40%", 2; "Up to 60%", 3; "Up to 80%", 3; "Up to 100%", 4}, 2, 0),0)</f>
        <v/>
      </c>
      <c r="F68" t="inlineStr">
        <is>
          <t>PR.DS</t>
        </is>
      </c>
      <c r="G68" t="inlineStr">
        <is>
          <t>PR.DS</t>
        </is>
      </c>
    </row>
    <row r="69">
      <c r="A69" s="15" t="inlineStr">
        <is>
          <t>Inventory</t>
        </is>
      </c>
      <c r="B69" s="16" t="n"/>
      <c r="C69" s="16" t="n"/>
      <c r="D69" s="16" t="n"/>
    </row>
    <row r="70">
      <c r="A70" s="17" t="inlineStr">
        <is>
          <t>Are qualified individuals formally accountable for network security inventory processes?</t>
        </is>
      </c>
      <c r="B70" s="17" t="inlineStr"/>
      <c r="E70">
        <f>IFERROR(VLOOKUP(B70, {"", 0; "No", 0; "Yes", 1}, 2, 0),0)</f>
        <v/>
      </c>
      <c r="F70" t="inlineStr">
        <is>
          <t>ID.AM</t>
        </is>
      </c>
      <c r="G70" t="inlineStr">
        <is>
          <t>GV.RR</t>
        </is>
      </c>
    </row>
    <row r="71">
      <c r="A71" s="17" t="inlineStr">
        <is>
          <t>Is there a formally documented policy defining network security inventory processes?</t>
        </is>
      </c>
      <c r="B71" s="17" t="inlineStr"/>
      <c r="E71">
        <f>IFERROR(VLOOKUP(B71, {"", 0; "No", 0; "Yes", 1}, 2, 0),0)</f>
        <v/>
      </c>
      <c r="F71" t="inlineStr">
        <is>
          <t>ID.GV</t>
        </is>
      </c>
      <c r="G71" t="inlineStr">
        <is>
          <t>GV.RM</t>
        </is>
      </c>
    </row>
    <row r="72">
      <c r="A72" s="17" t="inlineStr">
        <is>
          <t>Are SOPs for network security inventory documented?</t>
        </is>
      </c>
      <c r="B72" s="17" t="inlineStr"/>
      <c r="E72">
        <f>IFERROR(VLOOKUP(B72, {"", 0; "No", 0; "Yes", 1}, 2, 0),0)</f>
        <v/>
      </c>
      <c r="F72" t="inlineStr">
        <is>
          <t>PR.PT</t>
        </is>
      </c>
      <c r="G72" t="inlineStr">
        <is>
          <t>PR.PT</t>
        </is>
      </c>
    </row>
    <row r="73">
      <c r="A73" s="17" t="inlineStr">
        <is>
          <t>These SOPs are reviewed:</t>
        </is>
      </c>
      <c r="B73" s="17" t="inlineStr"/>
      <c r="E73">
        <f>IFERROR(VLOOKUP(B73, {"Never", 0; "Ad-hoc", 1; "Annually", 2; "Quarterly", 3; "Monthly", 4; "Weekly", 5}, 2, 0),0)</f>
        <v/>
      </c>
      <c r="F73" t="inlineStr">
        <is>
          <t>PR.PT</t>
        </is>
      </c>
      <c r="G73" t="inlineStr">
        <is>
          <t>GV.OV</t>
        </is>
      </c>
    </row>
    <row r="74">
      <c r="A74" s="17" t="inlineStr">
        <is>
          <t>Is there a central inventory of all networks in the organization?</t>
        </is>
      </c>
      <c r="B74" s="17" t="inlineStr"/>
      <c r="E74">
        <f>IFERROR(VLOOKUP(B74, {"", 0; "No", 0; "Yes", 1}, 2, 0),0)</f>
        <v/>
      </c>
      <c r="F74" t="inlineStr">
        <is>
          <t>ID.AM</t>
        </is>
      </c>
      <c r="G74" t="inlineStr">
        <is>
          <t>ID.AM</t>
        </is>
      </c>
    </row>
    <row r="75">
      <c r="A75" s="17" t="inlineStr">
        <is>
          <t>Does the inventory cover networks and cloud environments?</t>
        </is>
      </c>
      <c r="B75" s="17" t="inlineStr"/>
      <c r="E75">
        <f>IFERROR(VLOOKUP(B75, {"", 0; "No", 0; "Yes", 1}, 2, 0),0)</f>
        <v/>
      </c>
      <c r="F75" t="inlineStr">
        <is>
          <t>ID.AM</t>
        </is>
      </c>
      <c r="G75" t="inlineStr">
        <is>
          <t>ID.AM</t>
        </is>
      </c>
    </row>
    <row r="76">
      <c r="A76" s="17" t="inlineStr">
        <is>
          <t>Does the inventory define what constitutes a critical network or environment?</t>
        </is>
      </c>
      <c r="B76" s="17" t="inlineStr"/>
      <c r="E76">
        <f>IFERROR(VLOOKUP(B76, {"", 0; "No", 0; "Yes", 1}, 2, 0),0)</f>
        <v/>
      </c>
      <c r="F76" t="inlineStr">
        <is>
          <t>ID.AM</t>
        </is>
      </c>
      <c r="G76" t="inlineStr">
        <is>
          <t>ID.AM</t>
        </is>
      </c>
    </row>
    <row r="77">
      <c r="A77" s="17" t="inlineStr">
        <is>
          <t>Does the inventory include network and architecture diagrams?</t>
        </is>
      </c>
      <c r="B77" s="17" t="inlineStr"/>
      <c r="E77">
        <f>IFERROR(VLOOKUP(B77, {"", 0; "No", 0; "Yes", 1}, 2, 0),0)</f>
        <v/>
      </c>
      <c r="F77" t="inlineStr">
        <is>
          <t>ID.AM</t>
        </is>
      </c>
      <c r="G77" t="inlineStr">
        <is>
          <t>ID.AM</t>
        </is>
      </c>
    </row>
    <row r="78">
      <c r="A78" s="17" t="inlineStr">
        <is>
          <t>How frequently is the inventory updated?</t>
        </is>
      </c>
      <c r="B78" s="17" t="inlineStr"/>
      <c r="E78">
        <f>IFERROR(VLOOKUP(B78, {"Never", 0; "Ad-hoc", 1; "Annually", 2; "Quarterly", 3; "Monthly", 4; "Weekly", 5}, 2, 0),0)</f>
        <v/>
      </c>
      <c r="F78" t="inlineStr">
        <is>
          <t>ID.AM</t>
        </is>
      </c>
      <c r="G78" t="inlineStr">
        <is>
          <t>ID.AM</t>
        </is>
      </c>
    </row>
    <row r="79">
      <c r="A79" s="17" t="inlineStr">
        <is>
          <t>How many of your networks and environments are currently covered in this inventory?</t>
        </is>
      </c>
      <c r="B79" s="17" t="inlineStr"/>
      <c r="E79">
        <f>IFERROR(VLOOKUP(B79, {"None", 0; "Up to 20%", 1; "Up to 40%", 2; "Up to 60%", 3; "Up to 80%", 3; "Up to 100%", 4}, 2, 0),0)</f>
        <v/>
      </c>
      <c r="F79" t="inlineStr">
        <is>
          <t>ID.AM</t>
        </is>
      </c>
      <c r="G79" t="inlineStr">
        <is>
          <t>ID.AM</t>
        </is>
      </c>
    </row>
    <row r="80">
      <c r="A80" s="15" t="inlineStr">
        <is>
          <t>Log Management</t>
        </is>
      </c>
      <c r="B80" s="16" t="n"/>
      <c r="C80" s="16" t="n"/>
      <c r="D80" s="16" t="n"/>
    </row>
    <row r="81">
      <c r="A81" s="17" t="inlineStr">
        <is>
          <t>Are qualified individuals formally accountable for network security log management processes?</t>
        </is>
      </c>
      <c r="B81" s="17" t="inlineStr"/>
      <c r="E81">
        <f>IFERROR(VLOOKUP(B81, {"", 0; "No", 0; "Yes", 1}, 2, 0),0)</f>
        <v/>
      </c>
      <c r="F81" t="inlineStr">
        <is>
          <t>ID.AM</t>
        </is>
      </c>
      <c r="G81" t="inlineStr">
        <is>
          <t>GV.RR</t>
        </is>
      </c>
    </row>
    <row r="82">
      <c r="A82" s="17" t="inlineStr">
        <is>
          <t>Is there a formally documented policy defining network security log management processes?</t>
        </is>
      </c>
      <c r="B82" s="17" t="inlineStr"/>
      <c r="E82">
        <f>IFERROR(VLOOKUP(B82, {"", 0; "No", 0; "Yes", 1}, 2, 0),0)</f>
        <v/>
      </c>
      <c r="F82" t="inlineStr">
        <is>
          <t>ID.GV</t>
        </is>
      </c>
      <c r="G82" t="inlineStr">
        <is>
          <t>GV.RM</t>
        </is>
      </c>
    </row>
    <row r="83">
      <c r="A83" s="17" t="inlineStr">
        <is>
          <t>Are SOPs for network security log management documented?</t>
        </is>
      </c>
      <c r="B83" s="17" t="inlineStr"/>
      <c r="E83">
        <f>IFERROR(VLOOKUP(B83, {"", 0; "No", 0; "Yes", 1}, 2, 0),0)</f>
        <v/>
      </c>
      <c r="F83" t="inlineStr">
        <is>
          <t>PR.PT</t>
        </is>
      </c>
      <c r="G83" t="inlineStr">
        <is>
          <t>PR.PT</t>
        </is>
      </c>
    </row>
    <row r="84">
      <c r="A84" s="17" t="inlineStr">
        <is>
          <t>These SOPs are reviewed:</t>
        </is>
      </c>
      <c r="B84" s="17" t="inlineStr"/>
      <c r="E84">
        <f>IFERROR(VLOOKUP(B84, {"Never", 0; "Ad-hoc", 1; "Annually", 2; "Quarterly", 3; "Monthly", 4; "Weekly", 5}, 2, 0),0)</f>
        <v/>
      </c>
      <c r="F84" t="inlineStr">
        <is>
          <t>PR.PT</t>
        </is>
      </c>
      <c r="G84" t="inlineStr">
        <is>
          <t>GV.OV</t>
        </is>
      </c>
    </row>
    <row r="85">
      <c r="A85" s="17" t="inlineStr">
        <is>
          <t>Does your SOP define criteria for using and collecting the most effective verbosity levels in logs?</t>
        </is>
      </c>
      <c r="B85" s="17" t="inlineStr"/>
      <c r="E85">
        <f>IFERROR(VLOOKUP(B85, {"", 0; "No", 0; "Yes", 1}, 2, 0),0)</f>
        <v/>
      </c>
      <c r="F85" t="inlineStr">
        <is>
          <t>PR.PT</t>
        </is>
      </c>
      <c r="G85" t="inlineStr">
        <is>
          <t>PR.PT</t>
        </is>
      </c>
    </row>
    <row r="86">
      <c r="A86" s="17" t="inlineStr">
        <is>
          <t>Does your SOP define controls to protect logs from unauthorized access?</t>
        </is>
      </c>
      <c r="B86" s="17" t="inlineStr"/>
      <c r="E86">
        <f>IFERROR(VLOOKUP(B86, {"", 0; "No", 0; "Yes", 1}, 2, 0),0)</f>
        <v/>
      </c>
      <c r="F86" t="inlineStr">
        <is>
          <t>PR.AC</t>
        </is>
      </c>
      <c r="G86" t="inlineStr">
        <is>
          <t>PR.AA</t>
        </is>
      </c>
    </row>
    <row r="87">
      <c r="A87" s="17" t="inlineStr">
        <is>
          <t>Do you keep a comprehensive inventory of all network devices which have logging enabled?</t>
        </is>
      </c>
      <c r="B87" s="17" t="inlineStr"/>
      <c r="E87">
        <f>IFERROR(VLOOKUP(B87, {"", 0; "No", 0; "Yes", 1}, 2, 0),0)</f>
        <v/>
      </c>
      <c r="F87" t="inlineStr">
        <is>
          <t>PR.PT</t>
        </is>
      </c>
      <c r="G87" t="inlineStr">
        <is>
          <t>PR.PT</t>
        </is>
      </c>
    </row>
    <row r="88">
      <c r="A88" s="17" t="inlineStr">
        <is>
          <t>Are logs maintained in a central location?</t>
        </is>
      </c>
      <c r="B88" s="17" t="inlineStr"/>
      <c r="E88">
        <f>IFERROR(VLOOKUP(B88, {"", 0; "No", 0; "Yes", 1}, 2, 0),0)</f>
        <v/>
      </c>
      <c r="F88" t="inlineStr">
        <is>
          <t>PR.PT</t>
        </is>
      </c>
      <c r="G88" t="inlineStr">
        <is>
          <t>PR.PT</t>
        </is>
      </c>
    </row>
    <row r="89">
      <c r="A89" s="17" t="inlineStr">
        <is>
          <t>Are logs ingested into a log management system for analysis?</t>
        </is>
      </c>
      <c r="B89" s="17" t="inlineStr"/>
      <c r="E89">
        <f>IFERROR(VLOOKUP(B89, {"", 0; "No", 0; "Yes", 1}, 2, 0),0)</f>
        <v/>
      </c>
      <c r="F89" t="inlineStr">
        <is>
          <t>PR.PT</t>
        </is>
      </c>
      <c r="G89" t="inlineStr">
        <is>
          <t>PR.PT</t>
        </is>
      </c>
    </row>
    <row r="90">
      <c r="A90" s="17" t="inlineStr">
        <is>
          <t>Are logs collected from all critical network devices?</t>
        </is>
      </c>
      <c r="B90" s="17" t="inlineStr"/>
      <c r="E90">
        <f>IFERROR(VLOOKUP(B90, {"", 0; "No", 0; "Yes", 1}, 2, 0),0)</f>
        <v/>
      </c>
      <c r="F90" t="inlineStr">
        <is>
          <t>PR.PT</t>
        </is>
      </c>
      <c r="G90" t="inlineStr">
        <is>
          <t>PR.PT</t>
        </is>
      </c>
    </row>
    <row r="91">
      <c r="A91" s="17" t="inlineStr">
        <is>
          <t>Are logs collected from all cloud environments?</t>
        </is>
      </c>
      <c r="B91" s="17" t="inlineStr"/>
      <c r="E91">
        <f>IFERROR(VLOOKUP(B91, {"", 0; "No", 0; "Yes", 1}, 2, 0),0)</f>
        <v/>
      </c>
      <c r="F91" t="inlineStr">
        <is>
          <t>PR.PT</t>
        </is>
      </c>
      <c r="G91" t="inlineStr">
        <is>
          <t>PR.PT</t>
        </is>
      </c>
    </row>
    <row r="92">
      <c r="A92" s="17" t="inlineStr">
        <is>
          <t>Are all network and cloud environment logs maintained for a minimum of 30 days?</t>
        </is>
      </c>
      <c r="B92" s="17" t="inlineStr"/>
      <c r="E92">
        <f>IFERROR(VLOOKUP(B92, {"", 0; "No", 0; "Yes", 1}, 2, 0),0)</f>
        <v/>
      </c>
      <c r="F92" t="inlineStr">
        <is>
          <t>PR.PT</t>
        </is>
      </c>
      <c r="G92" t="inlineStr">
        <is>
          <t>PR.PT</t>
        </is>
      </c>
    </row>
    <row r="93">
      <c r="A93" s="17" t="inlineStr">
        <is>
          <t>Are all network and cloud environment logs maintained for a minimum of 90 days?</t>
        </is>
      </c>
      <c r="B93" s="17" t="inlineStr"/>
      <c r="E93">
        <f>IFERROR(VLOOKUP(B93, {"", 0; "No", 0; "Yes", 1}, 2, 0),0)</f>
        <v/>
      </c>
      <c r="F93" t="inlineStr">
        <is>
          <t>PR.PT</t>
        </is>
      </c>
      <c r="G93" t="inlineStr">
        <is>
          <t>PR.PT</t>
        </is>
      </c>
    </row>
    <row r="94">
      <c r="A94" s="17" t="inlineStr">
        <is>
          <t>Are logs stored in cold storage?</t>
        </is>
      </c>
      <c r="B94" s="17" t="inlineStr"/>
      <c r="E94">
        <f>IFERROR(VLOOKUP(B94, {"", 0; "No", 0; "Yes", 1}, 2, 0),0)</f>
        <v/>
      </c>
      <c r="F94" t="inlineStr">
        <is>
          <t>PR.IP</t>
        </is>
      </c>
      <c r="G94" t="inlineStr">
        <is>
          <t>PR.IP</t>
        </is>
      </c>
    </row>
    <row r="95">
      <c r="A95" s="17" t="inlineStr">
        <is>
          <t>Can cold storage logs be retrieved within 48 hours?</t>
        </is>
      </c>
      <c r="B95" s="17" t="inlineStr"/>
      <c r="E95">
        <f>IFERROR(VLOOKUP(B95, {"", 0; "No", 0; "Yes", 1}, 2, 0),0)</f>
        <v/>
      </c>
      <c r="F95" t="inlineStr">
        <is>
          <t>PR.IP</t>
        </is>
      </c>
      <c r="G95" t="inlineStr">
        <is>
          <t>PR.IP</t>
        </is>
      </c>
    </row>
    <row r="96">
      <c r="A96" s="17" t="inlineStr">
        <is>
          <t>Is NTP utilized to ensure standardization of logs across networks</t>
        </is>
      </c>
      <c r="B96" s="17" t="inlineStr"/>
      <c r="E96">
        <f>IFERROR(VLOOKUP(B96, {"", 0; "No", 0; "Yes", 1}, 2, 0),0)</f>
        <v/>
      </c>
      <c r="F96" t="inlineStr">
        <is>
          <t>PR.PT</t>
        </is>
      </c>
      <c r="G96" t="inlineStr">
        <is>
          <t>PR.PT</t>
        </is>
      </c>
    </row>
    <row r="97">
      <c r="A97" s="17" t="inlineStr">
        <is>
          <t>What percentage of your network devices and cloud services are synced to the same NTP source?</t>
        </is>
      </c>
      <c r="B97" s="17" t="inlineStr"/>
      <c r="E97">
        <f>IFERROR(VLOOKUP(B97, {"None", 0; "Up to 20%", 1; "Up to 40%", 2; "Up to 60%", 3; "Up to 80%", 3; "Up to 100%", 4}, 2, 0),0)</f>
        <v/>
      </c>
      <c r="F97" t="inlineStr">
        <is>
          <t>PR.PT</t>
        </is>
      </c>
      <c r="G97" t="inlineStr">
        <is>
          <t>PR.PT</t>
        </is>
      </c>
    </row>
    <row r="98">
      <c r="A98" s="15" t="inlineStr">
        <is>
          <t>Patching</t>
        </is>
      </c>
      <c r="B98" s="16" t="n"/>
      <c r="C98" s="16" t="n"/>
      <c r="D98" s="16" t="n"/>
    </row>
    <row r="99">
      <c r="A99" s="17" t="inlineStr">
        <is>
          <t>Are qualified individuals formally accountable for network security patching processes?</t>
        </is>
      </c>
      <c r="B99" s="17" t="inlineStr"/>
      <c r="E99">
        <f>IFERROR(VLOOKUP(B99, {"", 0; "No", 0; "Yes", 1}, 2, 0),0)</f>
        <v/>
      </c>
      <c r="F99" t="inlineStr">
        <is>
          <t>ID.AM</t>
        </is>
      </c>
      <c r="G99" t="inlineStr">
        <is>
          <t>GV.RR</t>
        </is>
      </c>
    </row>
    <row r="100">
      <c r="A100" s="17" t="inlineStr">
        <is>
          <t>Is there a formally documented policy defining network security patching processes?</t>
        </is>
      </c>
      <c r="B100" s="17" t="inlineStr"/>
      <c r="E100">
        <f>IFERROR(VLOOKUP(B100, {"", 0; "No", 0; "Yes", 1}, 2, 0),0)</f>
        <v/>
      </c>
      <c r="F100" t="inlineStr">
        <is>
          <t>ID.GV</t>
        </is>
      </c>
      <c r="G100" t="inlineStr">
        <is>
          <t>GV.RM</t>
        </is>
      </c>
    </row>
    <row r="101">
      <c r="A101" s="17" t="inlineStr">
        <is>
          <t>Are SOPs for network security patching documented?</t>
        </is>
      </c>
      <c r="B101" s="17" t="inlineStr"/>
      <c r="E101">
        <f>IFERROR(VLOOKUP(B101, {"", 0; "No", 0; "Yes", 1}, 2, 0),0)</f>
        <v/>
      </c>
      <c r="F101" t="inlineStr">
        <is>
          <t>PR.PT</t>
        </is>
      </c>
      <c r="G101" t="inlineStr">
        <is>
          <t>PR.PT</t>
        </is>
      </c>
    </row>
    <row r="102">
      <c r="A102" s="17" t="inlineStr">
        <is>
          <t>These SOPs are reviewed:</t>
        </is>
      </c>
      <c r="B102" s="17" t="inlineStr"/>
      <c r="E102">
        <f>IFERROR(VLOOKUP(B102, {"Never", 0; "Ad-hoc", 1; "Annually", 2; "Quarterly", 3; "Monthly", 4; "Weekly", 5}, 2, 0),0)</f>
        <v/>
      </c>
      <c r="F102" t="inlineStr">
        <is>
          <t>PR.PT</t>
        </is>
      </c>
      <c r="G102" t="inlineStr">
        <is>
          <t>GV.OV</t>
        </is>
      </c>
    </row>
    <row r="103">
      <c r="A103" s="17" t="inlineStr">
        <is>
          <t>Do you monitor for the availability of security patches?</t>
        </is>
      </c>
      <c r="B103" s="17" t="inlineStr"/>
      <c r="E103">
        <f>IFERROR(VLOOKUP(B103, {"", 0; "No", 0; "Yes", 1}, 2, 0),0)</f>
        <v/>
      </c>
      <c r="F103" t="inlineStr">
        <is>
          <t>PR.IP</t>
        </is>
      </c>
      <c r="G103" t="inlineStr">
        <is>
          <t>PR.IP</t>
        </is>
      </c>
    </row>
    <row r="104">
      <c r="A104" s="17" t="inlineStr">
        <is>
          <t>Do you have patching SLAs?</t>
        </is>
      </c>
      <c r="B104" s="17" t="inlineStr"/>
      <c r="E104">
        <f>IFERROR(VLOOKUP(B104, {"", 0; "No", 0; "Yes", 1}, 2, 0),0)</f>
        <v/>
      </c>
      <c r="F104" t="inlineStr">
        <is>
          <t>PR.IP</t>
        </is>
      </c>
      <c r="G104" t="inlineStr">
        <is>
          <t>PR.IP</t>
        </is>
      </c>
    </row>
    <row r="105">
      <c r="A105" s="17" t="inlineStr">
        <is>
          <t>Are patch deployments prioritized based on risk and features?</t>
        </is>
      </c>
      <c r="B105" s="17" t="inlineStr"/>
      <c r="E105">
        <f>IFERROR(VLOOKUP(B105, {"", 0; "No", 0; "Yes", 1}, 2, 0),0)</f>
        <v/>
      </c>
      <c r="F105" t="inlineStr">
        <is>
          <t>ID.AM</t>
        </is>
      </c>
      <c r="G105" t="inlineStr">
        <is>
          <t>ID.AM</t>
        </is>
      </c>
    </row>
    <row r="106">
      <c r="A106" s="17" t="inlineStr">
        <is>
          <t>Do you automatically rescan for vulnerabilities following patching?</t>
        </is>
      </c>
      <c r="B106" s="17" t="inlineStr"/>
      <c r="E106">
        <f>IFERROR(VLOOKUP(B106, {"", 0; "No", 0; "Yes", 1}, 2, 0),0)</f>
        <v/>
      </c>
      <c r="F106" t="inlineStr">
        <is>
          <t>DE.CM</t>
        </is>
      </c>
      <c r="G106" t="inlineStr">
        <is>
          <t>ID.RA</t>
        </is>
      </c>
    </row>
    <row r="107">
      <c r="A107" s="17" t="inlineStr">
        <is>
          <t>Do you have a process to confirm network devices have been properly patched?</t>
        </is>
      </c>
      <c r="B107" s="17" t="inlineStr"/>
      <c r="E107">
        <f>IFERROR(VLOOKUP(B107, {"", 0; "No", 0; "Yes", 1}, 2, 0),0)</f>
        <v/>
      </c>
      <c r="F107" t="inlineStr">
        <is>
          <t>DE.CM</t>
        </is>
      </c>
      <c r="G107" t="inlineStr">
        <is>
          <t>ID.RA</t>
        </is>
      </c>
    </row>
    <row r="108">
      <c r="A108" s="17" t="inlineStr">
        <is>
          <t>Are patches reviewed by your security team before they are deployed?</t>
        </is>
      </c>
      <c r="B108" s="17" t="inlineStr"/>
      <c r="E108">
        <f>IFERROR(VLOOKUP(B108, {"", 0; "No", 0; "Yes", 1}, 2, 0),0)</f>
        <v/>
      </c>
      <c r="F108" t="inlineStr">
        <is>
          <t>DE.CM</t>
        </is>
      </c>
      <c r="G108" t="inlineStr">
        <is>
          <t>ID.RA</t>
        </is>
      </c>
    </row>
    <row r="109">
      <c r="A109" s="17" t="inlineStr">
        <is>
          <t>What percentage of network devices with available patches have been patched in the past 30 days?</t>
        </is>
      </c>
      <c r="B109" s="17" t="inlineStr"/>
      <c r="E109">
        <f>IFERROR(VLOOKUP(B109, {"None", 0; "Up to 20%", 1; "Up to 40%", 2; "Up to 60%", 3; "Up to 80%", 3; "Up to 100%", 4}, 2, 0),0)</f>
        <v/>
      </c>
      <c r="F109" t="inlineStr">
        <is>
          <t>DE.CM</t>
        </is>
      </c>
      <c r="G109" t="inlineStr">
        <is>
          <t>ID.RA</t>
        </is>
      </c>
    </row>
    <row r="110">
      <c r="A110" s="17" t="inlineStr">
        <is>
          <t>What percentage of cloud services with available patches have been patched in the past 30 days?</t>
        </is>
      </c>
      <c r="B110" s="17" t="inlineStr"/>
      <c r="E110">
        <f>IFERROR(VLOOKUP(B110, {"None", 0; "Up to 20%", 1; "Up to 40%", 2; "Up to 60%", 3; "Up to 80%", 3; "Up to 100%", 4}, 2, 0),0)</f>
        <v/>
      </c>
      <c r="F110" t="inlineStr">
        <is>
          <t>DE.CM</t>
        </is>
      </c>
      <c r="G110" t="inlineStr">
        <is>
          <t>ID.RA</t>
        </is>
      </c>
    </row>
    <row r="111">
      <c r="A111" s="15" t="inlineStr">
        <is>
          <t>Protection</t>
        </is>
      </c>
      <c r="B111" s="16" t="n"/>
      <c r="C111" s="16" t="n"/>
      <c r="D111" s="16" t="n"/>
    </row>
    <row r="112">
      <c r="A112" s="17" t="inlineStr">
        <is>
          <t>Are qualified individuals formally accountable for network security protection processes?</t>
        </is>
      </c>
      <c r="B112" s="17" t="inlineStr"/>
      <c r="E112">
        <f>IFERROR(VLOOKUP(B112, {"", 0; "No", 0; "Yes", 1}, 2, 0),0)</f>
        <v/>
      </c>
      <c r="F112" t="inlineStr">
        <is>
          <t>ID.AM</t>
        </is>
      </c>
      <c r="G112" t="inlineStr">
        <is>
          <t>GV.RR</t>
        </is>
      </c>
    </row>
    <row r="113">
      <c r="A113" s="17" t="inlineStr">
        <is>
          <t>Is there a formally documented policy defining network security protection processes?</t>
        </is>
      </c>
      <c r="B113" s="17" t="inlineStr"/>
      <c r="E113">
        <f>IFERROR(VLOOKUP(B113, {"", 0; "No", 0; "Yes", 1}, 2, 0),0)</f>
        <v/>
      </c>
      <c r="F113" t="inlineStr">
        <is>
          <t>ID.GV</t>
        </is>
      </c>
      <c r="G113" t="inlineStr">
        <is>
          <t>GV.RM</t>
        </is>
      </c>
    </row>
    <row r="114">
      <c r="A114" s="17" t="inlineStr">
        <is>
          <t>Are SOPs for network security protection documented?</t>
        </is>
      </c>
      <c r="B114" s="17" t="inlineStr"/>
      <c r="E114">
        <f>IFERROR(VLOOKUP(B114, {"", 0; "No", 0; "Yes", 1}, 2, 0),0)</f>
        <v/>
      </c>
      <c r="F114" t="inlineStr">
        <is>
          <t>PR.PT</t>
        </is>
      </c>
      <c r="G114" t="inlineStr">
        <is>
          <t>PR.PT</t>
        </is>
      </c>
    </row>
    <row r="115">
      <c r="A115" s="17" t="inlineStr">
        <is>
          <t>These SOPs are reviewed:</t>
        </is>
      </c>
      <c r="B115" s="17" t="inlineStr"/>
      <c r="E115">
        <f>IFERROR(VLOOKUP(B115, {"Never", 0; "Ad-hoc", 1; "Annually", 2; "Quarterly", 3; "Monthly", 4; "Weekly", 5}, 2, 0),0)</f>
        <v/>
      </c>
      <c r="F115" t="inlineStr">
        <is>
          <t>PR.PT</t>
        </is>
      </c>
      <c r="G115" t="inlineStr">
        <is>
          <t>GV.OV</t>
        </is>
      </c>
    </row>
    <row r="116">
      <c r="A116" s="17" t="inlineStr">
        <is>
          <t>Are there defined SLAs for responding to and remediating security detections on endpoints?</t>
        </is>
      </c>
      <c r="B116" s="17" t="inlineStr"/>
      <c r="E116">
        <f>IFERROR(VLOOKUP(B116, {"", 0; "No", 0; "Yes", 1}, 2, 0),0)</f>
        <v/>
      </c>
      <c r="F116" t="inlineStr">
        <is>
          <t>PR.IP</t>
        </is>
      </c>
      <c r="G116" t="inlineStr">
        <is>
          <t>PR.IP</t>
        </is>
      </c>
    </row>
    <row r="117">
      <c r="A117" s="17" t="inlineStr">
        <is>
          <t>Is compliance with SLAs measured and evaluated?</t>
        </is>
      </c>
      <c r="B117" s="17" t="inlineStr"/>
      <c r="E117">
        <f>IFERROR(VLOOKUP(B117, {"", 0; "No", 0; "Yes", 1}, 2, 0),0)</f>
        <v/>
      </c>
      <c r="F117" t="inlineStr">
        <is>
          <t>PR.IP</t>
        </is>
      </c>
      <c r="G117" t="inlineStr">
        <is>
          <t>PR.IP</t>
        </is>
      </c>
    </row>
    <row r="118">
      <c r="A118" s="17" t="inlineStr">
        <is>
          <t>Are protective controls tested prior to deployment to production?</t>
        </is>
      </c>
      <c r="B118" s="17" t="inlineStr"/>
      <c r="E118">
        <f>IFERROR(VLOOKUP(B118, {"", 0; "No", 0; "Yes", 1}, 2, 0),0)</f>
        <v/>
      </c>
      <c r="F118" t="inlineStr">
        <is>
          <t>PR.IP</t>
        </is>
      </c>
      <c r="G118" t="inlineStr">
        <is>
          <t>PR.IP</t>
        </is>
      </c>
    </row>
    <row r="119">
      <c r="A119" s="17" t="inlineStr">
        <is>
          <t>Are alerts for protective controls sent to the appropriate security teams?</t>
        </is>
      </c>
      <c r="B119" s="17" t="inlineStr"/>
      <c r="E119">
        <f>IFERROR(VLOOKUP(B119, {"", 0; "No", 0; "Yes", 1}, 2, 0),0)</f>
        <v/>
      </c>
      <c r="F119" t="inlineStr">
        <is>
          <t>DE.DP</t>
        </is>
      </c>
      <c r="G119" t="inlineStr">
        <is>
          <t>DE.DP</t>
        </is>
      </c>
    </row>
    <row r="120">
      <c r="A120" s="17" t="inlineStr">
        <is>
          <t>How often are protection logic, rules, and signatures updated?</t>
        </is>
      </c>
      <c r="B120" s="17" t="inlineStr"/>
      <c r="E120">
        <f>IFERROR(VLOOKUP(B120, {"Never", 0; "Ad-hoc", 1; "Annually", 2; "Quarterly", 3; "Monthly", 4; "Weekly", 5}, 2, 0),0)</f>
        <v/>
      </c>
      <c r="F120" t="inlineStr">
        <is>
          <t>PR.IP</t>
        </is>
      </c>
      <c r="G120" t="inlineStr">
        <is>
          <t>PR.IP</t>
        </is>
      </c>
    </row>
    <row r="121">
      <c r="A121" s="17" t="inlineStr">
        <is>
          <t>Are alerts and events ingested into a centralized log management system?</t>
        </is>
      </c>
      <c r="B121" s="17" t="inlineStr"/>
      <c r="E121">
        <f>IFERROR(VLOOKUP(B121, {"", 0; "No", 0; "Yes", 1}, 2, 0),0)</f>
        <v/>
      </c>
      <c r="F121" t="inlineStr">
        <is>
          <t>DE.AE</t>
        </is>
      </c>
      <c r="G121" t="inlineStr">
        <is>
          <t>DE.AE</t>
        </is>
      </c>
    </row>
    <row r="122">
      <c r="A122" s="17" t="inlineStr">
        <is>
          <t>Do you monitor and tune for false positives?</t>
        </is>
      </c>
      <c r="B122" s="17" t="inlineStr"/>
      <c r="E122">
        <f>IFERROR(VLOOKUP(B122, {"", 0; "No", 0; "Yes", 1}, 2, 0),0)</f>
        <v/>
      </c>
      <c r="F122" t="inlineStr">
        <is>
          <t>RS.AN</t>
        </is>
      </c>
      <c r="G122" t="inlineStr">
        <is>
          <t>ID.RA</t>
        </is>
      </c>
    </row>
    <row r="123">
      <c r="A123" s="17" t="inlineStr">
        <is>
          <t>What percentage of network devices use automatic updates to apply protections?</t>
        </is>
      </c>
      <c r="B123" s="17" t="inlineStr"/>
      <c r="E123">
        <f>IFERROR(VLOOKUP(B123, {"None", 0; "Up to 20%", 1; "Up to 40%", 2; "Up to 60%", 3; "Up to 80%", 3; "Up to 100%", 4}, 2, 0),0)</f>
        <v/>
      </c>
      <c r="F123" t="inlineStr">
        <is>
          <t>PR.IP</t>
        </is>
      </c>
      <c r="G123" t="inlineStr">
        <is>
          <t>PR.IP</t>
        </is>
      </c>
    </row>
    <row r="124">
      <c r="A124" s="17" t="inlineStr">
        <is>
          <t>What percentage of cloud services use automatic updates to apply protections?</t>
        </is>
      </c>
      <c r="B124" s="17" t="inlineStr"/>
      <c r="E124">
        <f>IFERROR(VLOOKUP(B124, {"None", 0; "Up to 20%", 1; "Up to 40%", 2; "Up to 60%", 3; "Up to 80%", 3; "Up to 100%", 4}, 2, 0),0)</f>
        <v/>
      </c>
      <c r="F124" t="inlineStr">
        <is>
          <t>PR.IP</t>
        </is>
      </c>
      <c r="G124" t="inlineStr">
        <is>
          <t>PR.IP</t>
        </is>
      </c>
    </row>
    <row r="125">
      <c r="A125" s="17" t="inlineStr">
        <is>
          <t>Do you monitor third-party traffic and activities on all of your networks and services?</t>
        </is>
      </c>
      <c r="B125" s="17" t="inlineStr"/>
      <c r="E125">
        <f>IFERROR(VLOOKUP(B125, {"", 0; "No", 0; "Yes", 1}, 2, 0),0)</f>
        <v/>
      </c>
      <c r="F125" t="inlineStr">
        <is>
          <t>ID.SC</t>
        </is>
      </c>
      <c r="G125" t="inlineStr">
        <is>
          <t>GV.SC</t>
        </is>
      </c>
    </row>
    <row r="126">
      <c r="A126" s="17" t="inlineStr">
        <is>
          <t>Do you monitor third-party traffic and activities on all of your critical networks and services?</t>
        </is>
      </c>
      <c r="B126" s="17" t="inlineStr"/>
      <c r="E126">
        <f>IFERROR(VLOOKUP(B126, {"", 0; "No", 0; "Yes", 1}, 2, 0),0)</f>
        <v/>
      </c>
      <c r="F126" t="inlineStr">
        <is>
          <t>ID.SC</t>
        </is>
      </c>
      <c r="G126" t="inlineStr">
        <is>
          <t>GV.SC</t>
        </is>
      </c>
    </row>
    <row r="127">
      <c r="A127" s="17" t="inlineStr">
        <is>
          <t>Are alerts raised on suspicious activities or patterns from third-party traffic?</t>
        </is>
      </c>
      <c r="B127" s="17" t="inlineStr"/>
      <c r="E127">
        <f>IFERROR(VLOOKUP(B127, {"", 0; "No", 0; "Yes", 1}, 2, 0),0)</f>
        <v/>
      </c>
      <c r="F127" t="inlineStr">
        <is>
          <t>PR.IP</t>
        </is>
      </c>
      <c r="G127" t="inlineStr">
        <is>
          <t>PR.IP</t>
        </is>
      </c>
    </row>
    <row r="128">
      <c r="A128" s="17" t="inlineStr">
        <is>
          <t>Are you using network intrustion detection systems (NIDS) on your networks?</t>
        </is>
      </c>
      <c r="B128" s="17" t="inlineStr"/>
      <c r="E128">
        <f>IFERROR(VLOOKUP(B128, {"", 0; "No", 0; "Yes", 1}, 2, 0),0)</f>
        <v/>
      </c>
      <c r="F128" t="inlineStr">
        <is>
          <t>PR.IP</t>
        </is>
      </c>
      <c r="G128" t="inlineStr">
        <is>
          <t>DE.CM</t>
        </is>
      </c>
    </row>
    <row r="129">
      <c r="A129" s="17" t="inlineStr">
        <is>
          <t>Are you using network intrustion prevention systems (NIPS) on your networks?</t>
        </is>
      </c>
      <c r="B129" s="17" t="inlineStr"/>
      <c r="E129">
        <f>IFERROR(VLOOKUP(B129, {"", 0; "No", 0; "Yes", 1}, 2, 0),0)</f>
        <v/>
      </c>
      <c r="F129" t="inlineStr">
        <is>
          <t>PR.IP</t>
        </is>
      </c>
      <c r="G129" t="inlineStr">
        <is>
          <t>DE.CM</t>
        </is>
      </c>
    </row>
    <row r="130">
      <c r="A130" s="17" t="inlineStr">
        <is>
          <t>Are you using content filtering on your networks?</t>
        </is>
      </c>
      <c r="B130" s="17" t="inlineStr"/>
      <c r="E130">
        <f>IFERROR(VLOOKUP(B130, {"", 0; "No", 0; "Yes", 1}, 2, 0),0)</f>
        <v/>
      </c>
      <c r="F130" t="inlineStr">
        <is>
          <t>PR.IP</t>
        </is>
      </c>
      <c r="G130" t="inlineStr">
        <is>
          <t>PR.IP</t>
        </is>
      </c>
    </row>
    <row r="131">
      <c r="A131" s="17" t="inlineStr">
        <is>
          <t>Are you leveraging deception-based threat protection on your networks?</t>
        </is>
      </c>
      <c r="B131" s="17" t="inlineStr"/>
      <c r="E131">
        <f>IFERROR(VLOOKUP(B131, {"", 0; "No", 0; "Yes", 1}, 2, 0),0)</f>
        <v/>
      </c>
      <c r="F131" t="inlineStr">
        <is>
          <t>PR.IP</t>
        </is>
      </c>
      <c r="G131" t="inlineStr">
        <is>
          <t>PR.IP</t>
        </is>
      </c>
    </row>
    <row r="132">
      <c r="A132" s="17" t="inlineStr">
        <is>
          <t>Are network protections monitored for performance and false positives?</t>
        </is>
      </c>
      <c r="B132" s="17" t="inlineStr"/>
      <c r="E132">
        <f>IFERROR(VLOOKUP(B132, {"", 0; "No", 0; "Yes", 1}, 2, 0),0)</f>
        <v/>
      </c>
      <c r="F132" t="inlineStr">
        <is>
          <t>RS.AN</t>
        </is>
      </c>
      <c r="G132" t="inlineStr">
        <is>
          <t>ID.RA</t>
        </is>
      </c>
    </row>
    <row r="133">
      <c r="A133" s="17" t="inlineStr">
        <is>
          <t>When security events are detected, are attack methodologies and TTPs documented?</t>
        </is>
      </c>
      <c r="B133" s="17" t="inlineStr"/>
      <c r="E133">
        <f>IFERROR(VLOOKUP(B133, {"", 0; "No", 0; "Yes", 1}, 2, 0),0)</f>
        <v/>
      </c>
      <c r="F133" t="inlineStr">
        <is>
          <t>RS.AN</t>
        </is>
      </c>
      <c r="G133" t="inlineStr">
        <is>
          <t>ID.RA</t>
        </is>
      </c>
    </row>
    <row r="134">
      <c r="A134" s="17" t="inlineStr">
        <is>
          <t>When security events are detected, are targeted endpoints documented?</t>
        </is>
      </c>
      <c r="B134" s="17" t="inlineStr"/>
      <c r="E134">
        <f>IFERROR(VLOOKUP(B134, {"", 0; "No", 0; "Yes", 1}, 2, 0),0)</f>
        <v/>
      </c>
      <c r="F134" t="inlineStr">
        <is>
          <t>RS.AN</t>
        </is>
      </c>
      <c r="G134" t="inlineStr">
        <is>
          <t>ID.RA</t>
        </is>
      </c>
    </row>
    <row r="135">
      <c r="A135" s="17" t="inlineStr">
        <is>
          <t>When security events are detected, are impacted resources documented?</t>
        </is>
      </c>
      <c r="B135" s="17" t="inlineStr"/>
      <c r="E135">
        <f>IFERROR(VLOOKUP(B135, {"", 0; "No", 0; "Yes", 1}, 2, 0),0)</f>
        <v/>
      </c>
      <c r="F135" t="inlineStr">
        <is>
          <t>RS.AN</t>
        </is>
      </c>
      <c r="G135" t="inlineStr">
        <is>
          <t>ID.RA</t>
        </is>
      </c>
    </row>
    <row r="136">
      <c r="A136" s="15" t="inlineStr">
        <is>
          <t>Segmentation</t>
        </is>
      </c>
      <c r="B136" s="16" t="n"/>
      <c r="C136" s="16" t="n"/>
      <c r="D136" s="16" t="n"/>
    </row>
    <row r="137">
      <c r="A137" s="17" t="inlineStr">
        <is>
          <t>Are qualified individuals formally accountable for network security segmentation processes?</t>
        </is>
      </c>
      <c r="B137" s="17" t="inlineStr"/>
      <c r="E137">
        <f>IFERROR(VLOOKUP(B137, {"", 0; "No", 0; "Yes", 1}, 2, 0),0)</f>
        <v/>
      </c>
      <c r="F137" t="inlineStr">
        <is>
          <t>ID.AM</t>
        </is>
      </c>
      <c r="G137" t="inlineStr">
        <is>
          <t>GV.RR</t>
        </is>
      </c>
    </row>
    <row r="138">
      <c r="A138" s="17" t="inlineStr">
        <is>
          <t>Is there a formally documented policy defining network security segmentation processes?</t>
        </is>
      </c>
      <c r="B138" s="17" t="inlineStr"/>
      <c r="E138">
        <f>IFERROR(VLOOKUP(B138, {"", 0; "No", 0; "Yes", 1}, 2, 0),0)</f>
        <v/>
      </c>
      <c r="F138" t="inlineStr">
        <is>
          <t>ID.GV</t>
        </is>
      </c>
      <c r="G138" t="inlineStr">
        <is>
          <t>GV.RM</t>
        </is>
      </c>
    </row>
    <row r="139">
      <c r="A139" s="17" t="inlineStr">
        <is>
          <t>Are SOPs for network security segmentation documented?</t>
        </is>
      </c>
      <c r="B139" s="17" t="inlineStr"/>
      <c r="E139">
        <f>IFERROR(VLOOKUP(B139, {"", 0; "No", 0; "Yes", 1}, 2, 0),0)</f>
        <v/>
      </c>
      <c r="F139" t="inlineStr">
        <is>
          <t>PR.PT</t>
        </is>
      </c>
      <c r="G139" t="inlineStr">
        <is>
          <t>PR.PT</t>
        </is>
      </c>
    </row>
    <row r="140">
      <c r="A140" s="17" t="inlineStr">
        <is>
          <t>These SOPs are reviewed:</t>
        </is>
      </c>
      <c r="B140" s="17" t="inlineStr"/>
      <c r="E140">
        <f>IFERROR(VLOOKUP(B140, {"Never", 0; "Ad-hoc", 1; "Annually", 2; "Quarterly", 3; "Monthly", 4; "Weekly", 5}, 2, 0),0)</f>
        <v/>
      </c>
      <c r="F140" t="inlineStr">
        <is>
          <t>PR.PT</t>
        </is>
      </c>
      <c r="G140" t="inlineStr">
        <is>
          <t>GV.OV</t>
        </is>
      </c>
    </row>
    <row r="141">
      <c r="A141" s="17" t="inlineStr">
        <is>
          <t>Do your SOPs require the logical segmentation/seperation of networks and cloud environments/services?</t>
        </is>
      </c>
      <c r="B141" s="17" t="inlineStr"/>
      <c r="E141">
        <f>IFERROR(VLOOKUP(B141, {"", 0; "No", 0; "Yes", 1}, 2, 0),0)</f>
        <v/>
      </c>
      <c r="F141" t="inlineStr">
        <is>
          <t>PR.AC</t>
        </is>
      </c>
      <c r="G141" t="inlineStr">
        <is>
          <t>PR.IR</t>
        </is>
      </c>
    </row>
    <row r="142">
      <c r="A142" s="17" t="inlineStr">
        <is>
          <t>Is there a formal process to validate logical segmentation is adhered to?</t>
        </is>
      </c>
      <c r="B142" s="17" t="inlineStr"/>
      <c r="E142">
        <f>IFERROR(VLOOKUP(B142, {"", 0; "No", 0; "Yes", 1}, 2, 0),0)</f>
        <v/>
      </c>
      <c r="F142" t="inlineStr">
        <is>
          <t>PR.AC</t>
        </is>
      </c>
      <c r="G142" t="inlineStr">
        <is>
          <t>PR.IR</t>
        </is>
      </c>
    </row>
    <row r="143">
      <c r="A143" s="17" t="inlineStr">
        <is>
          <t>Are networks and devices subject to regulatory compliance segmented?</t>
        </is>
      </c>
      <c r="B143" s="17" t="inlineStr"/>
      <c r="E143">
        <f>IFERROR(VLOOKUP(B143, {"", 0; "No", 0; "Yes", 1}, 2, 0),0)</f>
        <v/>
      </c>
      <c r="F143" t="inlineStr">
        <is>
          <t>ID.GV</t>
        </is>
      </c>
      <c r="G143" t="inlineStr">
        <is>
          <t>GV.OC</t>
        </is>
      </c>
    </row>
    <row r="144">
      <c r="A144" s="17" t="inlineStr">
        <is>
          <t>Are application stacks which process, transmit, or store sensitive data segmented?</t>
        </is>
      </c>
      <c r="B144" s="17" t="inlineStr"/>
      <c r="E144">
        <f>IFERROR(VLOOKUP(B144, {"", 0; "No", 0; "Yes", 1}, 2, 0),0)</f>
        <v/>
      </c>
      <c r="F144" t="inlineStr">
        <is>
          <t>PR.AC</t>
        </is>
      </c>
      <c r="G144" t="inlineStr">
        <is>
          <t>PR.IR</t>
        </is>
      </c>
    </row>
    <row r="145">
      <c r="A145" s="17" t="inlineStr">
        <is>
          <t>Are all application stacks segmented?</t>
        </is>
      </c>
      <c r="B145" s="17" t="inlineStr"/>
      <c r="E145">
        <f>IFERROR(VLOOKUP(B145, {"", 0; "No", 0; "Yes", 1}, 2, 0),0)</f>
        <v/>
      </c>
      <c r="F145" t="inlineStr">
        <is>
          <t>PR.AC</t>
        </is>
      </c>
      <c r="G145" t="inlineStr">
        <is>
          <t>PR.IR</t>
        </is>
      </c>
    </row>
    <row r="146">
      <c r="A146" s="17" t="inlineStr">
        <is>
          <t>Is a VPN or Zero-trust access solution required to access sensitive corporate resources?</t>
        </is>
      </c>
      <c r="B146" s="17" t="inlineStr"/>
      <c r="E146">
        <f>IFERROR(VLOOKUP(B146, {"", 0; "No", 0; "Yes", 1}, 2, 0),0)</f>
        <v/>
      </c>
      <c r="F146" t="inlineStr">
        <is>
          <t>PR.AC</t>
        </is>
      </c>
      <c r="G146" t="inlineStr">
        <is>
          <t>PR.IR</t>
        </is>
      </c>
    </row>
    <row r="147">
      <c r="A147" s="17" t="inlineStr">
        <is>
          <t>Is a VPN or Zero-trust access solution required to access any corporate resource?</t>
        </is>
      </c>
      <c r="B147" s="17" t="inlineStr"/>
      <c r="E147">
        <f>IFERROR(VLOOKUP(B147, {"", 0; "No", 0; "Yes", 1}, 2, 0),0)</f>
        <v/>
      </c>
      <c r="F147" t="inlineStr">
        <is>
          <t>PR.AC</t>
        </is>
      </c>
      <c r="G147" t="inlineStr">
        <is>
          <t>PR.IR</t>
        </is>
      </c>
    </row>
    <row r="148">
      <c r="A148" s="15" t="inlineStr">
        <is>
          <t>Vulnerability Management</t>
        </is>
      </c>
      <c r="B148" s="16" t="n"/>
      <c r="C148" s="16" t="n"/>
      <c r="D148" s="16" t="n"/>
    </row>
    <row r="149">
      <c r="A149" s="17" t="inlineStr">
        <is>
          <t>Are qualified individuals formally accountable for network security vulnerability management processes?</t>
        </is>
      </c>
      <c r="B149" s="17" t="inlineStr"/>
      <c r="E149">
        <f>IFERROR(VLOOKUP(B149, {"", 0; "No", 0; "Yes", 1}, 2, 0),0)</f>
        <v/>
      </c>
      <c r="F149" t="inlineStr">
        <is>
          <t>ID.AM</t>
        </is>
      </c>
      <c r="G149" t="inlineStr">
        <is>
          <t>GV.RR</t>
        </is>
      </c>
    </row>
    <row r="150">
      <c r="A150" s="17" t="inlineStr">
        <is>
          <t>Is there a formally documented policy defining network security vulnerability management processes?</t>
        </is>
      </c>
      <c r="B150" s="17" t="inlineStr"/>
      <c r="E150">
        <f>IFERROR(VLOOKUP(B150, {"", 0; "No", 0; "Yes", 1}, 2, 0),0)</f>
        <v/>
      </c>
      <c r="F150" t="inlineStr">
        <is>
          <t>ID.GV</t>
        </is>
      </c>
      <c r="G150" t="inlineStr">
        <is>
          <t>GV.RM</t>
        </is>
      </c>
    </row>
    <row r="151">
      <c r="A151" s="17" t="inlineStr">
        <is>
          <t>Are SOPs for network security vulnerability management documented?</t>
        </is>
      </c>
      <c r="B151" s="17" t="inlineStr"/>
      <c r="E151">
        <f>IFERROR(VLOOKUP(B151, {"", 0; "No", 0; "Yes", 1}, 2, 0),0)</f>
        <v/>
      </c>
      <c r="F151" t="inlineStr">
        <is>
          <t>PR.PT</t>
        </is>
      </c>
      <c r="G151" t="inlineStr">
        <is>
          <t>PR.PT</t>
        </is>
      </c>
    </row>
    <row r="152">
      <c r="A152" s="17" t="inlineStr">
        <is>
          <t>These SOPs are reviewed:</t>
        </is>
      </c>
      <c r="B152" s="17" t="inlineStr"/>
      <c r="E152">
        <f>IFERROR(VLOOKUP(B152, {"Never", 0; "Ad-hoc", 1; "Annually", 2; "Quarterly", 3; "Monthly", 4; "Weekly", 5}, 2, 0),0)</f>
        <v/>
      </c>
      <c r="F152" t="inlineStr">
        <is>
          <t>PR.PT</t>
        </is>
      </c>
      <c r="G152" t="inlineStr">
        <is>
          <t>GV.OV</t>
        </is>
      </c>
    </row>
    <row r="153">
      <c r="A153" s="17" t="inlineStr">
        <is>
          <t>Are network devices scanned for vulnerabilities after all changes (including fostware/firmware updates, config changes, etc.)?</t>
        </is>
      </c>
      <c r="B153" s="17" t="inlineStr"/>
      <c r="E153">
        <f>IFERROR(VLOOKUP(B153, {"", 0; "No", 0; "Yes", 1}, 2, 0),0)</f>
        <v/>
      </c>
      <c r="F153" t="inlineStr">
        <is>
          <t>DE.CM</t>
        </is>
      </c>
      <c r="G153" t="inlineStr">
        <is>
          <t>ID.RA</t>
        </is>
      </c>
    </row>
    <row r="154">
      <c r="A154" s="17" t="inlineStr">
        <is>
          <t>Are vendor advisories and notifications automatically consumed?</t>
        </is>
      </c>
      <c r="B154" s="17" t="inlineStr"/>
      <c r="E154">
        <f>IFERROR(VLOOKUP(B154, {"", 0; "No", 0; "Yes", 1}, 2, 0),0)</f>
        <v/>
      </c>
      <c r="F154" t="inlineStr">
        <is>
          <t>DE.CM</t>
        </is>
      </c>
      <c r="G154" t="inlineStr">
        <is>
          <t>ID.RA</t>
        </is>
      </c>
    </row>
    <row r="155">
      <c r="A155" s="17" t="inlineStr">
        <is>
          <t>Are penetration tests against networks and cloud services performed by qualified personnel?</t>
        </is>
      </c>
      <c r="B155" s="17" t="inlineStr"/>
      <c r="E155">
        <f>IFERROR(VLOOKUP(B155, {"", 0; "No", 0; "Yes", 1}, 2, 0),0)</f>
        <v/>
      </c>
      <c r="F155" t="inlineStr">
        <is>
          <t>DE.CM</t>
        </is>
      </c>
      <c r="G155" t="inlineStr">
        <is>
          <t>ID.RA</t>
        </is>
      </c>
    </row>
    <row r="156">
      <c r="A156" s="17" t="inlineStr">
        <is>
          <t>How frequently are penetration tests performed against networks and cloud services?</t>
        </is>
      </c>
      <c r="B156" s="17" t="inlineStr"/>
      <c r="E156">
        <f>IFERROR(VLOOKUP(B156, {"Never", 0; "Ad-hoc", 1; "Annually", 2; "Quarterly", 3; "Monthly", 4; "Weekly", 5}, 2, 0),0)</f>
        <v/>
      </c>
      <c r="F156" t="inlineStr">
        <is>
          <t>DE.CM</t>
        </is>
      </c>
      <c r="G156" t="inlineStr">
        <is>
          <t>ID.RA</t>
        </is>
      </c>
    </row>
    <row r="157">
      <c r="A157" s="17" t="inlineStr">
        <is>
          <t>What percentage of networks receive penetration tests?</t>
        </is>
      </c>
      <c r="B157" s="17" t="inlineStr"/>
      <c r="E157">
        <f>IFERROR(VLOOKUP(B157, {"None", 0; "Up to 20%", 1; "Up to 40%", 2; "Up to 60%", 3; "Up to 80%", 3; "Up to 100%", 4}, 2, 0),0)</f>
        <v/>
      </c>
      <c r="F157" t="inlineStr">
        <is>
          <t>DE.CM</t>
        </is>
      </c>
      <c r="G157" t="inlineStr">
        <is>
          <t>ID.RA</t>
        </is>
      </c>
    </row>
    <row r="158">
      <c r="A158" s="17" t="inlineStr">
        <is>
          <t>What percentage of cloud services receive penetration tests?</t>
        </is>
      </c>
      <c r="B158" s="17" t="inlineStr"/>
      <c r="E158">
        <f>IFERROR(VLOOKUP(B158, {"None", 0; "Up to 20%", 1; "Up to 40%", 2; "Up to 60%", 3; "Up to 80%", 3; "Up to 100%", 4}, 2, 0),0)</f>
        <v/>
      </c>
      <c r="F158" t="inlineStr">
        <is>
          <t>DE.CM</t>
        </is>
      </c>
      <c r="G158" t="inlineStr">
        <is>
          <t>ID.RA</t>
        </is>
      </c>
    </row>
    <row r="159">
      <c r="A159" s="17" t="inlineStr">
        <is>
          <t>Are identified vulnerabilities categorized for severity?</t>
        </is>
      </c>
      <c r="B159" s="17" t="inlineStr"/>
      <c r="E159">
        <f>IFERROR(VLOOKUP(B159, {"", 0; "No", 0; "Yes", 1}, 2, 0),0)</f>
        <v/>
      </c>
      <c r="F159" t="inlineStr">
        <is>
          <t>RS.AN</t>
        </is>
      </c>
      <c r="G159" t="inlineStr">
        <is>
          <t>RS.MA</t>
        </is>
      </c>
    </row>
    <row r="160">
      <c r="A160" s="17" t="inlineStr">
        <is>
          <t>Are identified vulnerabilities formally documented?</t>
        </is>
      </c>
      <c r="B160" s="17" t="inlineStr"/>
      <c r="E160">
        <f>IFERROR(VLOOKUP(B160, {"", 0; "No", 0; "Yes", 1}, 2, 0),0)</f>
        <v/>
      </c>
      <c r="F160" t="inlineStr">
        <is>
          <t>RS.RP</t>
        </is>
      </c>
      <c r="G160" t="inlineStr">
        <is>
          <t>RS.RP</t>
        </is>
      </c>
    </row>
    <row r="161">
      <c r="A161" s="17" t="inlineStr">
        <is>
          <t>Are identified vulnerabilities tracked in a centralized location?</t>
        </is>
      </c>
      <c r="B161" s="17" t="inlineStr"/>
      <c r="E161">
        <f>IFERROR(VLOOKUP(B161, {"", 0; "No", 0; "Yes", 1}, 2, 0),0)</f>
        <v/>
      </c>
      <c r="F161" t="inlineStr">
        <is>
          <t>RS.RP</t>
        </is>
      </c>
      <c r="G161" t="inlineStr">
        <is>
          <t>RS.RP</t>
        </is>
      </c>
    </row>
    <row r="162">
      <c r="A162" s="17" t="inlineStr">
        <is>
          <t>Do you assign critical and high severity vulnerabilities to appropriate teams for triage?</t>
        </is>
      </c>
      <c r="B162" s="17" t="inlineStr"/>
      <c r="E162">
        <f>IFERROR(VLOOKUP(B162, {"", 0; "No", 0; "Yes", 1}, 2, 0),0)</f>
        <v/>
      </c>
      <c r="F162" t="inlineStr">
        <is>
          <t>RS.CO</t>
        </is>
      </c>
      <c r="G162" t="inlineStr">
        <is>
          <t>RS.MA</t>
        </is>
      </c>
    </row>
    <row r="163">
      <c r="A163" s="17" t="inlineStr">
        <is>
          <t>Are vulnerability remediations tracked against SLAs?</t>
        </is>
      </c>
      <c r="B163" s="17" t="inlineStr"/>
      <c r="E163">
        <f>IFERROR(VLOOKUP(B163, {"", 0; "No", 0; "Yes", 1}, 2, 0),0)</f>
        <v/>
      </c>
      <c r="F163" t="inlineStr">
        <is>
          <t>PR.IP</t>
        </is>
      </c>
      <c r="G163" t="inlineStr">
        <is>
          <t>PR.IP</t>
        </is>
      </c>
    </row>
    <row r="164">
      <c r="A164" s="17" t="inlineStr">
        <is>
          <t>Do you have a process to validate that SLAs are adhered to?</t>
        </is>
      </c>
      <c r="B164" s="17" t="inlineStr"/>
      <c r="E164">
        <f>IFERROR(VLOOKUP(B164, {"", 0; "No", 0; "Yes", 1}, 2, 0),0)</f>
        <v/>
      </c>
      <c r="F164" t="inlineStr">
        <is>
          <t>PR.IP</t>
        </is>
      </c>
      <c r="G164" t="inlineStr">
        <is>
          <t>PR.IP</t>
        </is>
      </c>
    </row>
    <row r="165">
      <c r="A165" s="17" t="inlineStr">
        <is>
          <t>How often is adherence to SLAs reviewed?</t>
        </is>
      </c>
      <c r="B165" s="17" t="inlineStr"/>
      <c r="E165">
        <f>IFERROR(VLOOKUP(B165, {"", 0; "No", 0; "Yes", 1}, 2, 0),0)</f>
        <v/>
      </c>
      <c r="F165" t="inlineStr">
        <is>
          <t>PR.IP</t>
        </is>
      </c>
      <c r="G165" t="inlineStr">
        <is>
          <t>PR.IP</t>
        </is>
      </c>
    </row>
    <row r="166">
      <c r="A166" s="17" t="inlineStr">
        <is>
          <t>What percentage of all network and cloud service vulnerabilities have been remediated?</t>
        </is>
      </c>
      <c r="B166" s="17" t="inlineStr"/>
      <c r="E166">
        <f>IFERROR(VLOOKUP(B166, {"None", 0; "Up to 20%", 1; "Up to 40%", 2; "Up to 60%", 3; "Up to 80%", 3; "Up to 100%", 4}, 2, 0),0)</f>
        <v/>
      </c>
      <c r="F166" t="inlineStr">
        <is>
          <t>RS.MI</t>
        </is>
      </c>
      <c r="G166" t="inlineStr">
        <is>
          <t>RS.MI</t>
        </is>
      </c>
    </row>
    <row r="167">
      <c r="A167" s="17" t="inlineStr">
        <is>
          <t>What percentage of critical vulnerabilities have been remediated?</t>
        </is>
      </c>
      <c r="B167" s="17" t="inlineStr"/>
      <c r="E167">
        <f>IFERROR(VLOOKUP(B167, {"None", 0; "Up to 20%", 1; "Up to 40%", 2; "Up to 60%", 3; "Up to 80%", 3; "Up to 100%", 4}, 2, 0),0)</f>
        <v/>
      </c>
      <c r="F167" t="inlineStr">
        <is>
          <t>RS.MI</t>
        </is>
      </c>
      <c r="G167" t="inlineStr">
        <is>
          <t>RS.MI</t>
        </is>
      </c>
    </row>
    <row r="168">
      <c r="A168" s="17" t="inlineStr">
        <is>
          <t>What percentage of high vulnerabilities have been remediated?</t>
        </is>
      </c>
      <c r="B168" s="17" t="inlineStr"/>
      <c r="E168">
        <f>IFERROR(VLOOKUP(B168, {"None", 0; "Up to 20%", 1; "Up to 40%", 2; "Up to 60%", 3; "Up to 80%", 3; "Up to 100%", 4}, 2, 0),0)</f>
        <v/>
      </c>
      <c r="F168" t="inlineStr">
        <is>
          <t>RS.MI</t>
        </is>
      </c>
      <c r="G168" t="inlineStr">
        <is>
          <t>RS.MI</t>
        </is>
      </c>
    </row>
    <row r="169">
      <c r="A169" s="17" t="inlineStr">
        <is>
          <t>Do you formally document and track risk decisions made on vulnerabilities (eg., mitigate, accept, etc.)?</t>
        </is>
      </c>
      <c r="B169" s="17" t="inlineStr"/>
      <c r="E169">
        <f>IFERROR(VLOOKUP(B169, {"", 0; "No", 0; "Yes", 1}, 2, 0),0)</f>
        <v/>
      </c>
      <c r="F169" t="inlineStr">
        <is>
          <t>RS.MI</t>
        </is>
      </c>
      <c r="G169" t="inlineStr">
        <is>
          <t>RS.MI</t>
        </is>
      </c>
    </row>
  </sheetData>
  <dataValidations count="159">
    <dataValidation sqref="B2" showDropDown="0" showInputMessage="0" showErrorMessage="0" allowBlank="1" type="list">
      <formula1>"Yes,No"</formula1>
    </dataValidation>
    <dataValidation sqref="B3" showDropDown="0" showInputMessage="0" showErrorMessage="0" allowBlank="1" type="list">
      <formula1>"Yes,No"</formula1>
    </dataValidation>
    <dataValidation sqref="B4" showDropDown="0" showInputMessage="0" showErrorMessage="0" allowBlank="1" type="list">
      <formula1>"Yes,No"</formula1>
    </dataValidation>
    <dataValidation sqref="B5" showDropDown="0" showInputMessage="0" showErrorMessage="0" allowBlank="1" type="list">
      <formula1>"Never,Ad-hoc,Annually,Quarterly,Monthly"</formula1>
    </dataValidation>
    <dataValidation sqref="B6" showDropDown="0" showInputMessage="0" showErrorMessage="0" allowBlank="1" type="list">
      <formula1>"Yes,No"</formula1>
    </dataValidation>
    <dataValidation sqref="B7" showDropDown="0" showInputMessage="0" showErrorMessage="0" allowBlank="1" type="list">
      <formula1>"Yes,No"</formula1>
    </dataValidation>
    <dataValidation sqref="B8" showDropDown="0" showInputMessage="0" showErrorMessage="0" allowBlank="1" type="list">
      <formula1>"Yes,No"</formula1>
    </dataValidation>
    <dataValidation sqref="B9" showDropDown="0" showInputMessage="0" showErrorMessage="0" allowBlank="1" type="list">
      <formula1>"Yes,No"</formula1>
    </dataValidation>
    <dataValidation sqref="B10" showDropDown="0" showInputMessage="0" showErrorMessage="0" allowBlank="1" type="list">
      <formula1>"Yes,No"</formula1>
    </dataValidation>
    <dataValidation sqref="B11" showDropDown="0" showInputMessage="0" showErrorMessage="0" allowBlank="1" type="list">
      <formula1>"Yes,No"</formula1>
    </dataValidation>
    <dataValidation sqref="B12" showDropDown="0" showInputMessage="0" showErrorMessage="0" allowBlank="1" type="list">
      <formula1>"Yes,No"</formula1>
    </dataValidation>
    <dataValidation sqref="B13" showDropDown="0" showInputMessage="0" showErrorMessage="0" allowBlank="1" type="list">
      <formula1>"Yes,No"</formula1>
    </dataValidation>
    <dataValidation sqref="B14" showDropDown="0" showInputMessage="0" showErrorMessage="0" allowBlank="1" type="list">
      <formula1>"Yes,No"</formula1>
    </dataValidation>
    <dataValidation sqref="B15" showDropDown="0" showInputMessage="0" showErrorMessage="0" allowBlank="1" type="list">
      <formula1>"Yes,No"</formula1>
    </dataValidation>
    <dataValidation sqref="B16" showDropDown="0" showInputMessage="0" showErrorMessage="0" allowBlank="1" type="list">
      <formula1>"Yes,No"</formula1>
    </dataValidation>
    <dataValidation sqref="B17" showDropDown="0" showInputMessage="0" showErrorMessage="0" allowBlank="1" type="list">
      <formula1>"Yes,No"</formula1>
    </dataValidation>
    <dataValidation sqref="B18" showDropDown="0" showInputMessage="0" showErrorMessage="0" allowBlank="1" type="list">
      <formula1>"Yes,No"</formula1>
    </dataValidation>
    <dataValidation sqref="B20" showDropDown="0" showInputMessage="0" showErrorMessage="0" allowBlank="1" type="list">
      <formula1>"Yes,No"</formula1>
    </dataValidation>
    <dataValidation sqref="B21" showDropDown="0" showInputMessage="0" showErrorMessage="0" allowBlank="1" type="list">
      <formula1>"Yes,No"</formula1>
    </dataValidation>
    <dataValidation sqref="B22" showDropDown="0" showInputMessage="0" showErrorMessage="0" allowBlank="1" type="list">
      <formula1>"Yes,No"</formula1>
    </dataValidation>
    <dataValidation sqref="B23" showDropDown="0" showInputMessage="0" showErrorMessage="0" allowBlank="1" type="list">
      <formula1>"Never,Ad-hoc,Annually,Quarterly,Monthly"</formula1>
    </dataValidation>
    <dataValidation sqref="B24" showDropDown="0" showInputMessage="0" showErrorMessage="0" allowBlank="1" type="list">
      <formula1>"Yes,No"</formula1>
    </dataValidation>
    <dataValidation sqref="B25" showDropDown="0" showInputMessage="0" showErrorMessage="0" allowBlank="1" type="list">
      <formula1>"Yes,No"</formula1>
    </dataValidation>
    <dataValidation sqref="B26" showDropDown="0" showInputMessage="0" showErrorMessage="0" allowBlank="1" type="list">
      <formula1>"Yes,No"</formula1>
    </dataValidation>
    <dataValidation sqref="B27" showDropDown="0" showInputMessage="0" showErrorMessage="0" allowBlank="1" type="list">
      <formula1>"Yes,No"</formula1>
    </dataValidation>
    <dataValidation sqref="B28" showDropDown="0" showInputMessage="0" showErrorMessage="0" allowBlank="1" type="list">
      <formula1>"Yes,No"</formula1>
    </dataValidation>
    <dataValidation sqref="B29" showDropDown="0" showInputMessage="0" showErrorMessage="0" allowBlank="1" type="list">
      <formula1>"Yes,No"</formula1>
    </dataValidation>
    <dataValidation sqref="B30" showDropDown="0" showInputMessage="0" showErrorMessage="0" allowBlank="1" type="list">
      <formula1>"Yes,No"</formula1>
    </dataValidation>
    <dataValidation sqref="B31" showDropDown="0" showInputMessage="0" showErrorMessage="0" allowBlank="1" type="list">
      <formula1>"Yes,No"</formula1>
    </dataValidation>
    <dataValidation sqref="B32" showDropDown="0" showInputMessage="0" showErrorMessage="0" allowBlank="1" type="list">
      <formula1>"None,Up to 20%,Up to 40%,Up to 60%,Up to 80%,Up to 100%"</formula1>
    </dataValidation>
    <dataValidation sqref="B33" showDropDown="0" showInputMessage="0" showErrorMessage="0" allowBlank="1" type="list">
      <formula1>"None,Up to 20%,Up to 40%,Up to 60%,Up to 80%,Up to 100%"</formula1>
    </dataValidation>
    <dataValidation sqref="B35" showDropDown="0" showInputMessage="0" showErrorMessage="0" allowBlank="1" type="list">
      <formula1>"Yes,No"</formula1>
    </dataValidation>
    <dataValidation sqref="B36" showDropDown="0" showInputMessage="0" showErrorMessage="0" allowBlank="1" type="list">
      <formula1>"Yes,No"</formula1>
    </dataValidation>
    <dataValidation sqref="B37" showDropDown="0" showInputMessage="0" showErrorMessage="0" allowBlank="1" type="list">
      <formula1>"Yes,No"</formula1>
    </dataValidation>
    <dataValidation sqref="B38" showDropDown="0" showInputMessage="0" showErrorMessage="0" allowBlank="1" type="list">
      <formula1>"Never,Ad-hoc,Annually,Quarterly,Monthly"</formula1>
    </dataValidation>
    <dataValidation sqref="B39" showDropDown="0" showInputMessage="0" showErrorMessage="0" allowBlank="1" type="list">
      <formula1>"Yes,No"</formula1>
    </dataValidation>
    <dataValidation sqref="B40" showDropDown="0" showInputMessage="0" showErrorMessage="0" allowBlank="1" type="list">
      <formula1>"Yes,No"</formula1>
    </dataValidation>
    <dataValidation sqref="B41" showDropDown="0" showInputMessage="0" showErrorMessage="0" allowBlank="1" type="list">
      <formula1>"Yes,No"</formula1>
    </dataValidation>
    <dataValidation sqref="B42" showDropDown="0" showInputMessage="0" showErrorMessage="0" allowBlank="1" type="list">
      <formula1>"Yes,No"</formula1>
    </dataValidation>
    <dataValidation sqref="B43" showDropDown="0" showInputMessage="0" showErrorMessage="0" allowBlank="1" type="list">
      <formula1>"Yes,No"</formula1>
    </dataValidation>
    <dataValidation sqref="B44" showDropDown="0" showInputMessage="0" showErrorMessage="0" allowBlank="1" type="list">
      <formula1>"Yes,No"</formula1>
    </dataValidation>
    <dataValidation sqref="B45" showDropDown="0" showInputMessage="0" showErrorMessage="0" allowBlank="1" type="list">
      <formula1>"Yes,No"</formula1>
    </dataValidation>
    <dataValidation sqref="B46" showDropDown="0" showInputMessage="0" showErrorMessage="0" allowBlank="1" type="list">
      <formula1>"Yes,No"</formula1>
    </dataValidation>
    <dataValidation sqref="B47" showDropDown="0" showInputMessage="0" showErrorMessage="0" allowBlank="1" type="list">
      <formula1>"Yes,No"</formula1>
    </dataValidation>
    <dataValidation sqref="B48" showDropDown="0" showInputMessage="0" showErrorMessage="0" allowBlank="1" type="list">
      <formula1>"Yes,No"</formula1>
    </dataValidation>
    <dataValidation sqref="B49" showDropDown="0" showInputMessage="0" showErrorMessage="0" allowBlank="1" type="list">
      <formula1>"Yes,No"</formula1>
    </dataValidation>
    <dataValidation sqref="B50" showDropDown="0" showInputMessage="0" showErrorMessage="0" allowBlank="1" type="list">
      <formula1>"Yes,No"</formula1>
    </dataValidation>
    <dataValidation sqref="B51" showDropDown="0" showInputMessage="0" showErrorMessage="0" allowBlank="1" type="list">
      <formula1>"None,Up to 20%,Up to 40%,Up to 60%,Up to 80%,Up to 100%"</formula1>
    </dataValidation>
    <dataValidation sqref="B52" showDropDown="0" showInputMessage="0" showErrorMessage="0" allowBlank="1" type="list">
      <formula1>"Yes,No"</formula1>
    </dataValidation>
    <dataValidation sqref="B53" showDropDown="0" showInputMessage="0" showErrorMessage="0" allowBlank="1" type="list">
      <formula1>"Yes,No"</formula1>
    </dataValidation>
    <dataValidation sqref="B54" showDropDown="0" showInputMessage="0" showErrorMessage="0" allowBlank="1" type="list">
      <formula1>"Yes,No"</formula1>
    </dataValidation>
    <dataValidation sqref="B56" showDropDown="0" showInputMessage="0" showErrorMessage="0" allowBlank="1" type="list">
      <formula1>"Yes,No"</formula1>
    </dataValidation>
    <dataValidation sqref="B57" showDropDown="0" showInputMessage="0" showErrorMessage="0" allowBlank="1" type="list">
      <formula1>"Yes,No"</formula1>
    </dataValidation>
    <dataValidation sqref="B58" showDropDown="0" showInputMessage="0" showErrorMessage="0" allowBlank="1" type="list">
      <formula1>"Yes,No"</formula1>
    </dataValidation>
    <dataValidation sqref="B59" showDropDown="0" showInputMessage="0" showErrorMessage="0" allowBlank="1" type="list">
      <formula1>"Never,Ad-hoc,Annually,Quarterly,Monthly"</formula1>
    </dataValidation>
    <dataValidation sqref="B60" showDropDown="0" showInputMessage="0" showErrorMessage="0" allowBlank="1" type="list">
      <formula1>"Yes,No"</formula1>
    </dataValidation>
    <dataValidation sqref="B61" showDropDown="0" showInputMessage="0" showErrorMessage="0" allowBlank="1" type="list">
      <formula1>"None,Up to 20%,Up to 40%,Up to 60%,Up to 80%,Up to 100%"</formula1>
    </dataValidation>
    <dataValidation sqref="B62" showDropDown="0" showInputMessage="0" showErrorMessage="0" allowBlank="1" type="list">
      <formula1>"Yes,No"</formula1>
    </dataValidation>
    <dataValidation sqref="B63" showDropDown="0" showInputMessage="0" showErrorMessage="0" allowBlank="1" type="list">
      <formula1>"Yes,No"</formula1>
    </dataValidation>
    <dataValidation sqref="B64" showDropDown="0" showInputMessage="0" showErrorMessage="0" allowBlank="1" type="list">
      <formula1>"Yes,No"</formula1>
    </dataValidation>
    <dataValidation sqref="B65" showDropDown="0" showInputMessage="0" showErrorMessage="0" allowBlank="1" type="list">
      <formula1>"Yes,No"</formula1>
    </dataValidation>
    <dataValidation sqref="B66" showDropDown="0" showInputMessage="0" showErrorMessage="0" allowBlank="1" type="list">
      <formula1>"Yes,No"</formula1>
    </dataValidation>
    <dataValidation sqref="B67" showDropDown="0" showInputMessage="0" showErrorMessage="0" allowBlank="1" type="list">
      <formula1>"Yes,No"</formula1>
    </dataValidation>
    <dataValidation sqref="B68" showDropDown="0" showInputMessage="0" showErrorMessage="0" allowBlank="1" type="list">
      <formula1>"None,Up to 20%,Up to 40%,Up to 60%,Up to 80%,Up to 100%"</formula1>
    </dataValidation>
    <dataValidation sqref="B70" showDropDown="0" showInputMessage="0" showErrorMessage="0" allowBlank="1" type="list">
      <formula1>"Yes,No"</formula1>
    </dataValidation>
    <dataValidation sqref="B71" showDropDown="0" showInputMessage="0" showErrorMessage="0" allowBlank="1" type="list">
      <formula1>"Yes,No"</formula1>
    </dataValidation>
    <dataValidation sqref="B72" showDropDown="0" showInputMessage="0" showErrorMessage="0" allowBlank="1" type="list">
      <formula1>"Yes,No"</formula1>
    </dataValidation>
    <dataValidation sqref="B73" showDropDown="0" showInputMessage="0" showErrorMessage="0" allowBlank="1" type="list">
      <formula1>"Never,Ad-hoc,Annually,Quarterly,Monthly"</formula1>
    </dataValidation>
    <dataValidation sqref="B74" showDropDown="0" showInputMessage="0" showErrorMessage="0" allowBlank="1" type="list">
      <formula1>"Yes,No"</formula1>
    </dataValidation>
    <dataValidation sqref="B75" showDropDown="0" showInputMessage="0" showErrorMessage="0" allowBlank="1" type="list">
      <formula1>"Yes,No"</formula1>
    </dataValidation>
    <dataValidation sqref="B76" showDropDown="0" showInputMessage="0" showErrorMessage="0" allowBlank="1" type="list">
      <formula1>"Yes,No"</formula1>
    </dataValidation>
    <dataValidation sqref="B77" showDropDown="0" showInputMessage="0" showErrorMessage="0" allowBlank="1" type="list">
      <formula1>"Yes,No"</formula1>
    </dataValidation>
    <dataValidation sqref="B78" showDropDown="0" showInputMessage="0" showErrorMessage="0" allowBlank="1" type="list">
      <formula1>"Never,Ad-hoc,Annually,Quarterly,Monthly,Weekly"</formula1>
    </dataValidation>
    <dataValidation sqref="B79" showDropDown="0" showInputMessage="0" showErrorMessage="0" allowBlank="1" type="list">
      <formula1>"None,Up to 20%,Up to 40%,Up to 60%,Up to 80%,Up to 100%"</formula1>
    </dataValidation>
    <dataValidation sqref="B81" showDropDown="0" showInputMessage="0" showErrorMessage="0" allowBlank="1" type="list">
      <formula1>"Yes,No"</formula1>
    </dataValidation>
    <dataValidation sqref="B82" showDropDown="0" showInputMessage="0" showErrorMessage="0" allowBlank="1" type="list">
      <formula1>"Yes,No"</formula1>
    </dataValidation>
    <dataValidation sqref="B83" showDropDown="0" showInputMessage="0" showErrorMessage="0" allowBlank="1" type="list">
      <formula1>"Yes,No"</formula1>
    </dataValidation>
    <dataValidation sqref="B84" showDropDown="0" showInputMessage="0" showErrorMessage="0" allowBlank="1" type="list">
      <formula1>"Never,Ad-hoc,Annually,Quarterly,Monthly"</formula1>
    </dataValidation>
    <dataValidation sqref="B85" showDropDown="0" showInputMessage="0" showErrorMessage="0" allowBlank="1" type="list">
      <formula1>"Yes,No"</formula1>
    </dataValidation>
    <dataValidation sqref="B86" showDropDown="0" showInputMessage="0" showErrorMessage="0" allowBlank="1" type="list">
      <formula1>"Yes,No"</formula1>
    </dataValidation>
    <dataValidation sqref="B87" showDropDown="0" showInputMessage="0" showErrorMessage="0" allowBlank="1" type="list">
      <formula1>"Yes,No"</formula1>
    </dataValidation>
    <dataValidation sqref="B88" showDropDown="0" showInputMessage="0" showErrorMessage="0" allowBlank="1" type="list">
      <formula1>"Yes,No"</formula1>
    </dataValidation>
    <dataValidation sqref="B89" showDropDown="0" showInputMessage="0" showErrorMessage="0" allowBlank="1" type="list">
      <formula1>"Yes,No"</formula1>
    </dataValidation>
    <dataValidation sqref="B90" showDropDown="0" showInputMessage="0" showErrorMessage="0" allowBlank="1" type="list">
      <formula1>"Yes,No"</formula1>
    </dataValidation>
    <dataValidation sqref="B91" showDropDown="0" showInputMessage="0" showErrorMessage="0" allowBlank="1" type="list">
      <formula1>"Yes,No"</formula1>
    </dataValidation>
    <dataValidation sqref="B92" showDropDown="0" showInputMessage="0" showErrorMessage="0" allowBlank="1" type="list">
      <formula1>"Yes,No"</formula1>
    </dataValidation>
    <dataValidation sqref="B93" showDropDown="0" showInputMessage="0" showErrorMessage="0" allowBlank="1" type="list">
      <formula1>"Yes,No"</formula1>
    </dataValidation>
    <dataValidation sqref="B94" showDropDown="0" showInputMessage="0" showErrorMessage="0" allowBlank="1" type="list">
      <formula1>"Yes,No"</formula1>
    </dataValidation>
    <dataValidation sqref="B95" showDropDown="0" showInputMessage="0" showErrorMessage="0" allowBlank="1" type="list">
      <formula1>"Yes,No"</formula1>
    </dataValidation>
    <dataValidation sqref="B96" showDropDown="0" showInputMessage="0" showErrorMessage="0" allowBlank="1" type="list">
      <formula1>"Yes,No"</formula1>
    </dataValidation>
    <dataValidation sqref="B97" showDropDown="0" showInputMessage="0" showErrorMessage="0" allowBlank="1" type="list">
      <formula1>"None,Up to 20%,Up to 40%,Up to 60%,Up to 80%,Up to 100%"</formula1>
    </dataValidation>
    <dataValidation sqref="B99" showDropDown="0" showInputMessage="0" showErrorMessage="0" allowBlank="1" type="list">
      <formula1>"Yes,No"</formula1>
    </dataValidation>
    <dataValidation sqref="B100" showDropDown="0" showInputMessage="0" showErrorMessage="0" allowBlank="1" type="list">
      <formula1>"Yes,No"</formula1>
    </dataValidation>
    <dataValidation sqref="B101" showDropDown="0" showInputMessage="0" showErrorMessage="0" allowBlank="1" type="list">
      <formula1>"Yes,No"</formula1>
    </dataValidation>
    <dataValidation sqref="B102" showDropDown="0" showInputMessage="0" showErrorMessage="0" allowBlank="1" type="list">
      <formula1>"Never,Ad-hoc,Annually,Quarterly,Monthly"</formula1>
    </dataValidation>
    <dataValidation sqref="B103" showDropDown="0" showInputMessage="0" showErrorMessage="0" allowBlank="1" type="list">
      <formula1>"Yes,No"</formula1>
    </dataValidation>
    <dataValidation sqref="B104" showDropDown="0" showInputMessage="0" showErrorMessage="0" allowBlank="1" type="list">
      <formula1>"Yes,No"</formula1>
    </dataValidation>
    <dataValidation sqref="B105" showDropDown="0" showInputMessage="0" showErrorMessage="0" allowBlank="1" type="list">
      <formula1>"Yes,No"</formula1>
    </dataValidation>
    <dataValidation sqref="B106" showDropDown="0" showInputMessage="0" showErrorMessage="0" allowBlank="1" type="list">
      <formula1>"Yes,No"</formula1>
    </dataValidation>
    <dataValidation sqref="B107" showDropDown="0" showInputMessage="0" showErrorMessage="0" allowBlank="1" type="list">
      <formula1>"Yes,No"</formula1>
    </dataValidation>
    <dataValidation sqref="B108" showDropDown="0" showInputMessage="0" showErrorMessage="0" allowBlank="1" type="list">
      <formula1>"Yes,No"</formula1>
    </dataValidation>
    <dataValidation sqref="B109" showDropDown="0" showInputMessage="0" showErrorMessage="0" allowBlank="1" type="list">
      <formula1>"None,Up to 20%,Up to 40%,Up to 60%,Up to 80%,Up to 100%"</formula1>
    </dataValidation>
    <dataValidation sqref="B110" showDropDown="0" showInputMessage="0" showErrorMessage="0" allowBlank="1" type="list">
      <formula1>"None,Up to 20%,Up to 40%,Up to 60%,Up to 80%,Up to 100%"</formula1>
    </dataValidation>
    <dataValidation sqref="B112" showDropDown="0" showInputMessage="0" showErrorMessage="0" allowBlank="1" type="list">
      <formula1>"Yes,No"</formula1>
    </dataValidation>
    <dataValidation sqref="B113" showDropDown="0" showInputMessage="0" showErrorMessage="0" allowBlank="1" type="list">
      <formula1>"Yes,No"</formula1>
    </dataValidation>
    <dataValidation sqref="B114" showDropDown="0" showInputMessage="0" showErrorMessage="0" allowBlank="1" type="list">
      <formula1>"Yes,No"</formula1>
    </dataValidation>
    <dataValidation sqref="B115" showDropDown="0" showInputMessage="0" showErrorMessage="0" allowBlank="1" type="list">
      <formula1>"Never,Ad-hoc,Annually,Quarterly,Monthly"</formula1>
    </dataValidation>
    <dataValidation sqref="B116" showDropDown="0" showInputMessage="0" showErrorMessage="0" allowBlank="1" type="list">
      <formula1>"Yes,No"</formula1>
    </dataValidation>
    <dataValidation sqref="B117" showDropDown="0" showInputMessage="0" showErrorMessage="0" allowBlank="1" type="list">
      <formula1>"Yes,No"</formula1>
    </dataValidation>
    <dataValidation sqref="B118" showDropDown="0" showInputMessage="0" showErrorMessage="0" allowBlank="1" type="list">
      <formula1>"Yes,No"</formula1>
    </dataValidation>
    <dataValidation sqref="B119" showDropDown="0" showInputMessage="0" showErrorMessage="0" allowBlank="1" type="list">
      <formula1>"Yes,No"</formula1>
    </dataValidation>
    <dataValidation sqref="B120" showDropDown="0" showInputMessage="0" showErrorMessage="0" allowBlank="1" type="list">
      <formula1>"Never,Ad-hoc,Annually,Quarterly,Monthly,Weekly"</formula1>
    </dataValidation>
    <dataValidation sqref="B121" showDropDown="0" showInputMessage="0" showErrorMessage="0" allowBlank="1" type="list">
      <formula1>"Yes,No"</formula1>
    </dataValidation>
    <dataValidation sqref="B122" showDropDown="0" showInputMessage="0" showErrorMessage="0" allowBlank="1" type="list">
      <formula1>"Yes,No"</formula1>
    </dataValidation>
    <dataValidation sqref="B123" showDropDown="0" showInputMessage="0" showErrorMessage="0" allowBlank="1" type="list">
      <formula1>"None,Up to 20%,Up to 40%,Up to 60%,Up to 80%,Up to 100%"</formula1>
    </dataValidation>
    <dataValidation sqref="B124" showDropDown="0" showInputMessage="0" showErrorMessage="0" allowBlank="1" type="list">
      <formula1>"None,Up to 20%,Up to 40%,Up to 60%,Up to 80%,Up to 100%"</formula1>
    </dataValidation>
    <dataValidation sqref="B125" showDropDown="0" showInputMessage="0" showErrorMessage="0" allowBlank="1" type="list">
      <formula1>"Yes,No"</formula1>
    </dataValidation>
    <dataValidation sqref="B126" showDropDown="0" showInputMessage="0" showErrorMessage="0" allowBlank="1" type="list">
      <formula1>"Yes,No"</formula1>
    </dataValidation>
    <dataValidation sqref="B127" showDropDown="0" showInputMessage="0" showErrorMessage="0" allowBlank="1" type="list">
      <formula1>"Yes,No"</formula1>
    </dataValidation>
    <dataValidation sqref="B128" showDropDown="0" showInputMessage="0" showErrorMessage="0" allowBlank="1" type="list">
      <formula1>"Yes,No"</formula1>
    </dataValidation>
    <dataValidation sqref="B129" showDropDown="0" showInputMessage="0" showErrorMessage="0" allowBlank="1" type="list">
      <formula1>"Yes,No"</formula1>
    </dataValidation>
    <dataValidation sqref="B130" showDropDown="0" showInputMessage="0" showErrorMessage="0" allowBlank="1" type="list">
      <formula1>"Yes,No"</formula1>
    </dataValidation>
    <dataValidation sqref="B131" showDropDown="0" showInputMessage="0" showErrorMessage="0" allowBlank="1" type="list">
      <formula1>"Yes,No"</formula1>
    </dataValidation>
    <dataValidation sqref="B132" showDropDown="0" showInputMessage="0" showErrorMessage="0" allowBlank="1" type="list">
      <formula1>"Yes,No"</formula1>
    </dataValidation>
    <dataValidation sqref="B133" showDropDown="0" showInputMessage="0" showErrorMessage="0" allowBlank="1" type="list">
      <formula1>"Yes,No"</formula1>
    </dataValidation>
    <dataValidation sqref="B134" showDropDown="0" showInputMessage="0" showErrorMessage="0" allowBlank="1" type="list">
      <formula1>"Yes,No"</formula1>
    </dataValidation>
    <dataValidation sqref="B135" showDropDown="0" showInputMessage="0" showErrorMessage="0" allowBlank="1" type="list">
      <formula1>"Yes,No"</formula1>
    </dataValidation>
    <dataValidation sqref="B137" showDropDown="0" showInputMessage="0" showErrorMessage="0" allowBlank="1" type="list">
      <formula1>"Yes,No"</formula1>
    </dataValidation>
    <dataValidation sqref="B138" showDropDown="0" showInputMessage="0" showErrorMessage="0" allowBlank="1" type="list">
      <formula1>"Yes,No"</formula1>
    </dataValidation>
    <dataValidation sqref="B139" showDropDown="0" showInputMessage="0" showErrorMessage="0" allowBlank="1" type="list">
      <formula1>"Yes,No"</formula1>
    </dataValidation>
    <dataValidation sqref="B140" showDropDown="0" showInputMessage="0" showErrorMessage="0" allowBlank="1" type="list">
      <formula1>"Never,Ad-hoc,Annually,Quarterly,Monthly"</formula1>
    </dataValidation>
    <dataValidation sqref="B141" showDropDown="0" showInputMessage="0" showErrorMessage="0" allowBlank="1" type="list">
      <formula1>"Yes,No"</formula1>
    </dataValidation>
    <dataValidation sqref="B142" showDropDown="0" showInputMessage="0" showErrorMessage="0" allowBlank="1" type="list">
      <formula1>"Yes,No"</formula1>
    </dataValidation>
    <dataValidation sqref="B143" showDropDown="0" showInputMessage="0" showErrorMessage="0" allowBlank="1" type="list">
      <formula1>"Yes,No"</formula1>
    </dataValidation>
    <dataValidation sqref="B144" showDropDown="0" showInputMessage="0" showErrorMessage="0" allowBlank="1" type="list">
      <formula1>"Yes,No"</formula1>
    </dataValidation>
    <dataValidation sqref="B145" showDropDown="0" showInputMessage="0" showErrorMessage="0" allowBlank="1" type="list">
      <formula1>"Yes,No"</formula1>
    </dataValidation>
    <dataValidation sqref="B146" showDropDown="0" showInputMessage="0" showErrorMessage="0" allowBlank="1" type="list">
      <formula1>"Yes,No"</formula1>
    </dataValidation>
    <dataValidation sqref="B147" showDropDown="0" showInputMessage="0" showErrorMessage="0" allowBlank="1" type="list">
      <formula1>"Yes,No"</formula1>
    </dataValidation>
    <dataValidation sqref="B149" showDropDown="0" showInputMessage="0" showErrorMessage="0" allowBlank="1" type="list">
      <formula1>"Yes,No"</formula1>
    </dataValidation>
    <dataValidation sqref="B150" showDropDown="0" showInputMessage="0" showErrorMessage="0" allowBlank="1" type="list">
      <formula1>"Yes,No"</formula1>
    </dataValidation>
    <dataValidation sqref="B151" showDropDown="0" showInputMessage="0" showErrorMessage="0" allowBlank="1" type="list">
      <formula1>"Yes,No"</formula1>
    </dataValidation>
    <dataValidation sqref="B152" showDropDown="0" showInputMessage="0" showErrorMessage="0" allowBlank="1" type="list">
      <formula1>"Never,Ad-hoc,Annually,Quarterly,Monthly"</formula1>
    </dataValidation>
    <dataValidation sqref="B153" showDropDown="0" showInputMessage="0" showErrorMessage="0" allowBlank="1" type="list">
      <formula1>"Yes,No"</formula1>
    </dataValidation>
    <dataValidation sqref="B154" showDropDown="0" showInputMessage="0" showErrorMessage="0" allowBlank="1" type="list">
      <formula1>"Yes,No"</formula1>
    </dataValidation>
    <dataValidation sqref="B155" showDropDown="0" showInputMessage="0" showErrorMessage="0" allowBlank="1" type="list">
      <formula1>"Yes,No"</formula1>
    </dataValidation>
    <dataValidation sqref="B156" showDropDown="0" showInputMessage="0" showErrorMessage="0" allowBlank="1" type="list">
      <formula1>"Never,Ad-hoc,Annually,Quarterly,Monthly"</formula1>
    </dataValidation>
    <dataValidation sqref="B157" showDropDown="0" showInputMessage="0" showErrorMessage="0" allowBlank="1" type="list">
      <formula1>"None,Up to 20%,Up to 40%,Up to 60%,Up to 80%,Up to 100%"</formula1>
    </dataValidation>
    <dataValidation sqref="B158" showDropDown="0" showInputMessage="0" showErrorMessage="0" allowBlank="1" type="list">
      <formula1>"None,Up to 20%,Up to 40%,Up to 60%,Up to 80%,Up to 100%"</formula1>
    </dataValidation>
    <dataValidation sqref="B159" showDropDown="0" showInputMessage="0" showErrorMessage="0" allowBlank="1" type="list">
      <formula1>"Yes,No"</formula1>
    </dataValidation>
    <dataValidation sqref="B160" showDropDown="0" showInputMessage="0" showErrorMessage="0" allowBlank="1" type="list">
      <formula1>"Yes,No"</formula1>
    </dataValidation>
    <dataValidation sqref="B161" showDropDown="0" showInputMessage="0" showErrorMessage="0" allowBlank="1" type="list">
      <formula1>"Yes,No"</formula1>
    </dataValidation>
    <dataValidation sqref="B162" showDropDown="0" showInputMessage="0" showErrorMessage="0" allowBlank="1" type="list">
      <formula1>"Yes,No"</formula1>
    </dataValidation>
    <dataValidation sqref="B163" showDropDown="0" showInputMessage="0" showErrorMessage="0" allowBlank="1" type="list">
      <formula1>"Yes,No"</formula1>
    </dataValidation>
    <dataValidation sqref="B164" showDropDown="0" showInputMessage="0" showErrorMessage="0" allowBlank="1" type="list">
      <formula1>"Yes,No"</formula1>
    </dataValidation>
    <dataValidation sqref="B165" showDropDown="0" showInputMessage="0" showErrorMessage="0" allowBlank="1" type="list">
      <formula1>"Yes,No"</formula1>
    </dataValidation>
    <dataValidation sqref="B166" showDropDown="0" showInputMessage="0" showErrorMessage="0" allowBlank="1" type="list">
      <formula1>"None,Up to 20%,Up to 40%,Up to 60%,Up to 80%,Up to 100%"</formula1>
    </dataValidation>
    <dataValidation sqref="B167" showDropDown="0" showInputMessage="0" showErrorMessage="0" allowBlank="1" type="list">
      <formula1>"None,Up to 20%,Up to 40%,Up to 60%,Up to 80%,Up to 100%"</formula1>
    </dataValidation>
    <dataValidation sqref="B168" showDropDown="0" showInputMessage="0" showErrorMessage="0" allowBlank="1" type="list">
      <formula1>"None,Up to 20%,Up to 40%,Up to 60%,Up to 80%,Up to 100%"</formula1>
    </dataValidation>
    <dataValidation sqref="B169" showDropDown="0" showInputMessage="0" showErrorMessage="0" allowBlank="1" type="list">
      <formula1>"Yes,No"</formula1>
    </dataValidation>
  </dataValidations>
  <pageMargins left="0.75" right="0.75" top="1" bottom="1" header="0.5" footer="0.5"/>
</worksheet>
</file>

<file path=docProps/app.xml><?xml version="1.0" encoding="utf-8"?>
<Properties xmlns="http://schemas.openxmlformats.org/officeDocument/2006/extended-properties">
  <Application>Microsoft Excel</Application>
  <AppVersion>3.1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openpyxl</dc:creator>
  <dcterms:created xsi:type="dcterms:W3CDTF">2024-03-12T22:01:24Z</dcterms:created>
  <dcterms:modified xsi:type="dcterms:W3CDTF">2024-03-12T22:01:25Z</dcterms:modified>
</cp:coreProperties>
</file>